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65" yWindow="65341" windowWidth="17055" windowHeight="13605" tabRatio="771" firstSheet="1" activeTab="1"/>
  </bookViews>
  <sheets>
    <sheet name="基本項目" sheetId="1" r:id="rId1"/>
    <sheet name="エネルギー" sheetId="2" r:id="rId2"/>
    <sheet name="現状分析" sheetId="3" r:id="rId3"/>
    <sheet name="現状グラフ" sheetId="4" r:id="rId4"/>
    <sheet name="削減対策" sheetId="5" r:id="rId5"/>
    <sheet name="削減予測" sheetId="6" r:id="rId6"/>
    <sheet name="削減予測グラフ" sheetId="7" r:id="rId7"/>
    <sheet name="消費実績記入" sheetId="8" r:id="rId8"/>
    <sheet name="消費実績一覧" sheetId="9" r:id="rId9"/>
    <sheet name="削減原単位" sheetId="10" state="hidden" r:id="rId10"/>
    <sheet name="排出係数" sheetId="11" state="hidden" r:id="rId11"/>
  </sheets>
  <definedNames/>
  <calcPr fullCalcOnLoad="1"/>
</workbook>
</file>

<file path=xl/sharedStrings.xml><?xml version="1.0" encoding="utf-8"?>
<sst xmlns="http://schemas.openxmlformats.org/spreadsheetml/2006/main" count="458" uniqueCount="209">
  <si>
    <t>白熱灯5</t>
  </si>
  <si>
    <t>白熱灯6</t>
  </si>
  <si>
    <t>白熱灯7</t>
  </si>
  <si>
    <t>白熱灯8</t>
  </si>
  <si>
    <t>蛍光灯7</t>
  </si>
  <si>
    <t>蛍光灯8</t>
  </si>
  <si>
    <t>こまめな節電</t>
  </si>
  <si>
    <t>住宅周辺の緑化</t>
  </si>
  <si>
    <t>雨水利用</t>
  </si>
  <si>
    <t>節水型便器</t>
  </si>
  <si>
    <t>エアコン設定温度</t>
  </si>
  <si>
    <t>燃料</t>
  </si>
  <si>
    <t>円/㎥</t>
  </si>
  <si>
    <t>円/kWh</t>
  </si>
  <si>
    <t>円/N㎥</t>
  </si>
  <si>
    <t>電気kWh</t>
  </si>
  <si>
    <t>LPガス</t>
  </si>
  <si>
    <t>ガソリン</t>
  </si>
  <si>
    <t>都市ガス㎥</t>
  </si>
  <si>
    <t>LPガス㎥</t>
  </si>
  <si>
    <t>灯油㍑</t>
  </si>
  <si>
    <t>ガソリン㍑</t>
  </si>
  <si>
    <t>家族数</t>
  </si>
  <si>
    <t>住宅</t>
  </si>
  <si>
    <t>戸建</t>
  </si>
  <si>
    <t>集合</t>
  </si>
  <si>
    <t>築年数</t>
  </si>
  <si>
    <r>
      <t>CO</t>
    </r>
    <r>
      <rPr>
        <sz val="10"/>
        <color indexed="17"/>
        <rFont val="ＭＳ Ｐゴシック"/>
        <family val="3"/>
      </rPr>
      <t>2</t>
    </r>
    <r>
      <rPr>
        <sz val="14"/>
        <color indexed="17"/>
        <rFont val="ＭＳ Ｐゴシック"/>
        <family val="3"/>
      </rPr>
      <t>排出状況グラフ</t>
    </r>
  </si>
  <si>
    <t>上下水道水は環境省「身近な地球温暖化対策」より</t>
  </si>
  <si>
    <t>エアコン</t>
  </si>
  <si>
    <t>買い換える</t>
  </si>
  <si>
    <r>
      <t>kg-CO</t>
    </r>
    <r>
      <rPr>
        <vertAlign val="subscript"/>
        <sz val="11"/>
        <rFont val="ＭＳ Ｐゴシック"/>
        <family val="3"/>
      </rPr>
      <t>2</t>
    </r>
    <r>
      <rPr>
        <sz val="11"/>
        <rFont val="ＭＳ Ｐゴシック"/>
        <family val="3"/>
      </rPr>
      <t>/</t>
    </r>
    <r>
      <rPr>
        <sz val="11"/>
        <rFont val="ＭＳ Ｐゴシック"/>
        <family val="3"/>
      </rPr>
      <t>リットル</t>
    </r>
  </si>
  <si>
    <r>
      <t>kg-C0</t>
    </r>
    <r>
      <rPr>
        <vertAlign val="subscript"/>
        <sz val="11"/>
        <rFont val="ＭＳ Ｐゴシック"/>
        <family val="3"/>
      </rPr>
      <t>2</t>
    </r>
  </si>
  <si>
    <t>MJ</t>
  </si>
  <si>
    <t>ガソリン1</t>
  </si>
  <si>
    <t>エコドライブ</t>
  </si>
  <si>
    <t>テレビ</t>
  </si>
  <si>
    <t>こたつ</t>
  </si>
  <si>
    <t>使用台数</t>
  </si>
  <si>
    <t>灯油ヒーター</t>
  </si>
  <si>
    <t>給湯器</t>
  </si>
  <si>
    <t>電気</t>
  </si>
  <si>
    <t>LPガス</t>
  </si>
  <si>
    <t>ガソリン</t>
  </si>
  <si>
    <t>キロワット時</t>
  </si>
  <si>
    <t>／年間</t>
  </si>
  <si>
    <t>平均床面積</t>
  </si>
  <si>
    <t>㎡</t>
  </si>
  <si>
    <t>水道㎥</t>
  </si>
  <si>
    <t>リットル</t>
  </si>
  <si>
    <t>立方メートル</t>
  </si>
  <si>
    <t>灯油ストーブ</t>
  </si>
  <si>
    <t>ガスストーブ</t>
  </si>
  <si>
    <t>食器洗い乾燥機</t>
  </si>
  <si>
    <t>温水洗浄便座</t>
  </si>
  <si>
    <t>使用量</t>
  </si>
  <si>
    <t>エネルギー消費状況グラフ</t>
  </si>
  <si>
    <t>燃料別</t>
  </si>
  <si>
    <r>
      <t>kg-CO</t>
    </r>
    <r>
      <rPr>
        <vertAlign val="subscript"/>
        <sz val="11"/>
        <rFont val="ＭＳ Ｐゴシック"/>
        <family val="3"/>
      </rPr>
      <t>2</t>
    </r>
    <r>
      <rPr>
        <sz val="11"/>
        <rFont val="ＭＳ Ｐゴシック"/>
        <family val="3"/>
      </rPr>
      <t>/N㎥</t>
    </r>
  </si>
  <si>
    <t>「地球温暖化対策の推進に関する法律施行令第三条」（H.18.3.24一部改正）</t>
  </si>
  <si>
    <t>年の1年間のエネルギー使用量</t>
  </si>
  <si>
    <r>
      <t>CO</t>
    </r>
    <r>
      <rPr>
        <vertAlign val="subscript"/>
        <sz val="11"/>
        <rFont val="ＭＳ Ｐゴシック"/>
        <family val="3"/>
      </rPr>
      <t>2</t>
    </r>
    <r>
      <rPr>
        <sz val="11"/>
        <rFont val="ＭＳ Ｐゴシック"/>
        <family val="3"/>
      </rPr>
      <t>排出量</t>
    </r>
  </si>
  <si>
    <t>％</t>
  </si>
  <si>
    <t>電力</t>
  </si>
  <si>
    <t>暖房器具</t>
  </si>
  <si>
    <t>％</t>
  </si>
  <si>
    <t>こたつ</t>
  </si>
  <si>
    <t>ガスヒーター</t>
  </si>
  <si>
    <r>
      <t>単位：kg-CO</t>
    </r>
    <r>
      <rPr>
        <vertAlign val="subscript"/>
        <sz val="11"/>
        <rFont val="ＭＳ Ｐゴシック"/>
        <family val="3"/>
      </rPr>
      <t>2</t>
    </r>
  </si>
  <si>
    <t>こたつ</t>
  </si>
  <si>
    <t>ガスヒーター</t>
  </si>
  <si>
    <t>住宅の断熱化</t>
  </si>
  <si>
    <t>窓</t>
  </si>
  <si>
    <t>壁・屋根・床</t>
  </si>
  <si>
    <t>省エネ建替</t>
  </si>
  <si>
    <t>灯油</t>
  </si>
  <si>
    <t>視聴時間</t>
  </si>
  <si>
    <t>軽油</t>
  </si>
  <si>
    <t>照明</t>
  </si>
  <si>
    <t>軽油㍑</t>
  </si>
  <si>
    <t>合計</t>
  </si>
  <si>
    <t>燃料消費量　㍑/年</t>
  </si>
  <si>
    <t>点灯時間/日</t>
  </si>
  <si>
    <t>削減費用</t>
  </si>
  <si>
    <r>
      <t>kg-CO</t>
    </r>
    <r>
      <rPr>
        <vertAlign val="subscript"/>
        <sz val="11"/>
        <rFont val="ＭＳ Ｐゴシック"/>
        <family val="3"/>
      </rPr>
      <t>2</t>
    </r>
    <r>
      <rPr>
        <sz val="11"/>
        <rFont val="ＭＳ Ｐゴシック"/>
        <family val="3"/>
      </rPr>
      <t>/kWh</t>
    </r>
  </si>
  <si>
    <r>
      <t>円/kg-CO</t>
    </r>
    <r>
      <rPr>
        <vertAlign val="subscript"/>
        <sz val="11"/>
        <rFont val="ＭＳ Ｐゴシック"/>
        <family val="3"/>
      </rPr>
      <t>2</t>
    </r>
  </si>
  <si>
    <r>
      <t>円/kg-CO</t>
    </r>
    <r>
      <rPr>
        <vertAlign val="subscript"/>
        <sz val="11"/>
        <rFont val="ＭＳ Ｐゴシック"/>
        <family val="3"/>
      </rPr>
      <t>2</t>
    </r>
  </si>
  <si>
    <t>白熱灯3</t>
  </si>
  <si>
    <t>です</t>
  </si>
  <si>
    <t>日本の家庭における一人当たり排出量は約</t>
  </si>
  <si>
    <t>お宅の排出量を一人当たりにすると約</t>
  </si>
  <si>
    <r>
      <t>kg-CO</t>
    </r>
    <r>
      <rPr>
        <vertAlign val="subscript"/>
        <sz val="11"/>
        <rFont val="ＭＳ Ｐゴシック"/>
        <family val="3"/>
      </rPr>
      <t>2</t>
    </r>
    <r>
      <rPr>
        <sz val="11"/>
        <rFont val="ＭＳ Ｐゴシック"/>
        <family val="3"/>
      </rPr>
      <t>/年</t>
    </r>
  </si>
  <si>
    <t>発熱量　MJ/年</t>
  </si>
  <si>
    <r>
      <t>kg-CO</t>
    </r>
    <r>
      <rPr>
        <vertAlign val="subscript"/>
        <sz val="11"/>
        <rFont val="ＭＳ Ｐゴシック"/>
        <family val="3"/>
      </rPr>
      <t>2</t>
    </r>
    <r>
      <rPr>
        <sz val="11"/>
        <rFont val="ＭＳ Ｐゴシック"/>
        <family val="3"/>
      </rPr>
      <t>/年</t>
    </r>
  </si>
  <si>
    <r>
      <t>CO</t>
    </r>
    <r>
      <rPr>
        <vertAlign val="subscript"/>
        <sz val="11"/>
        <rFont val="ＭＳ Ｐゴシック"/>
        <family val="3"/>
      </rPr>
      <t>2</t>
    </r>
  </si>
  <si>
    <t>W数</t>
  </si>
  <si>
    <t>蛍光灯1</t>
  </si>
  <si>
    <t>蛍光灯2</t>
  </si>
  <si>
    <t>蛍光灯3</t>
  </si>
  <si>
    <t>白熱灯1</t>
  </si>
  <si>
    <t>蛍光灯4</t>
  </si>
  <si>
    <t>蛍光灯5</t>
  </si>
  <si>
    <t>蛍光灯6</t>
  </si>
  <si>
    <t>白熱灯2</t>
  </si>
  <si>
    <t>円/MJ</t>
  </si>
  <si>
    <t>太陽熱温水器</t>
  </si>
  <si>
    <t>名前</t>
  </si>
  <si>
    <t>窓の数</t>
  </si>
  <si>
    <t>窓の断熱</t>
  </si>
  <si>
    <t>節水</t>
  </si>
  <si>
    <r>
      <t>kg-CO</t>
    </r>
    <r>
      <rPr>
        <vertAlign val="subscript"/>
        <sz val="11"/>
        <rFont val="ＭＳ Ｐゴシック"/>
        <family val="3"/>
      </rPr>
      <t>2</t>
    </r>
    <r>
      <rPr>
        <sz val="11"/>
        <rFont val="ＭＳ Ｐゴシック"/>
        <family val="3"/>
      </rPr>
      <t>/㎥</t>
    </r>
  </si>
  <si>
    <r>
      <t>CO</t>
    </r>
    <r>
      <rPr>
        <vertAlign val="subscript"/>
        <sz val="11"/>
        <rFont val="ＭＳ Ｐゴシック"/>
        <family val="3"/>
      </rPr>
      <t>2</t>
    </r>
    <r>
      <rPr>
        <sz val="11"/>
        <rFont val="ＭＳ Ｐゴシック"/>
        <family val="3"/>
      </rPr>
      <t>排出</t>
    </r>
  </si>
  <si>
    <t>使用をやめる</t>
  </si>
  <si>
    <t>消費エネルギー</t>
  </si>
  <si>
    <t>消費電力</t>
  </si>
  <si>
    <t>待機電力</t>
  </si>
  <si>
    <t>高効率給湯器</t>
  </si>
  <si>
    <t>家庭用燃料電池</t>
  </si>
  <si>
    <t>LPガス</t>
  </si>
  <si>
    <t>電気温水器</t>
  </si>
  <si>
    <t>エコキュート</t>
  </si>
  <si>
    <t>MJ／N㎥</t>
  </si>
  <si>
    <r>
      <t>kg-CO</t>
    </r>
    <r>
      <rPr>
        <vertAlign val="subscript"/>
        <sz val="11"/>
        <rFont val="ＭＳ Ｐゴシック"/>
        <family val="3"/>
      </rPr>
      <t>2</t>
    </r>
    <r>
      <rPr>
        <sz val="11"/>
        <rFont val="ＭＳ Ｐゴシック"/>
        <family val="3"/>
      </rPr>
      <t>/MJ</t>
    </r>
  </si>
  <si>
    <t>白熱灯4</t>
  </si>
  <si>
    <t>水道水㎥</t>
  </si>
  <si>
    <t>基準年</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</si>
  <si>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</si>
  <si>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</si>
  <si>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</si>
  <si>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</si>
  <si>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</si>
  <si>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</si>
  <si>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</si>
  <si>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</si>
  <si>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</si>
  <si>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</si>
  <si>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</si>
  <si>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</si>
  <si>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</si>
  <si>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</si>
  <si>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</si>
  <si>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</si>
  <si>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</si>
  <si>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</si>
  <si>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</si>
  <si>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</si>
  <si>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21年目</t>
  </si>
  <si>
    <t>22年目</t>
  </si>
  <si>
    <t>基準年比</t>
  </si>
  <si>
    <t>前年比</t>
  </si>
  <si>
    <t>23年目</t>
  </si>
  <si>
    <t>買い換える</t>
  </si>
  <si>
    <t>新エネルギー</t>
  </si>
  <si>
    <t>家庭用コジェネ</t>
  </si>
  <si>
    <t>省エネ行動</t>
  </si>
  <si>
    <t>電気カーペット</t>
  </si>
  <si>
    <t>買い換える</t>
  </si>
  <si>
    <t>電気機器</t>
  </si>
  <si>
    <t>計</t>
  </si>
  <si>
    <t>ガソリン2</t>
  </si>
  <si>
    <t>ガソリン3</t>
  </si>
  <si>
    <t>ガソリン4</t>
  </si>
  <si>
    <t>都市ガス</t>
  </si>
  <si>
    <t>LPガス</t>
  </si>
  <si>
    <t>ガソリン</t>
  </si>
  <si>
    <t>単位</t>
  </si>
  <si>
    <t>太陽光発電</t>
  </si>
  <si>
    <t>使用を減らす</t>
  </si>
  <si>
    <t>水道水</t>
  </si>
  <si>
    <t>部屋数</t>
  </si>
  <si>
    <t>延べ床面積㎡</t>
  </si>
  <si>
    <t>2000以前</t>
  </si>
  <si>
    <t>1995年以前</t>
  </si>
  <si>
    <t>高効率給湯器</t>
  </si>
  <si>
    <r>
      <t>現在のCO</t>
    </r>
    <r>
      <rPr>
        <vertAlign val="subscript"/>
        <sz val="14"/>
        <rFont val="ＭＳ Ｐゴシック"/>
        <family val="3"/>
      </rPr>
      <t>2</t>
    </r>
    <r>
      <rPr>
        <sz val="14"/>
        <rFont val="ＭＳ Ｐゴシック"/>
        <family val="3"/>
      </rPr>
      <t>排出量</t>
    </r>
  </si>
  <si>
    <t>家庭用燃料電池</t>
  </si>
  <si>
    <r>
      <t>kg-CO</t>
    </r>
    <r>
      <rPr>
        <vertAlign val="subscript"/>
        <sz val="11"/>
        <rFont val="ＭＳ Ｐゴシック"/>
        <family val="3"/>
      </rPr>
      <t>2</t>
    </r>
  </si>
  <si>
    <t>削減後排出量</t>
  </si>
  <si>
    <t>削減達成率</t>
  </si>
  <si>
    <t>自家用車</t>
  </si>
  <si>
    <t>CO2排出</t>
  </si>
  <si>
    <t>金額</t>
  </si>
  <si>
    <t>発熱量</t>
  </si>
  <si>
    <t>MJ／kWh</t>
  </si>
  <si>
    <t>MJ／㎥</t>
  </si>
  <si>
    <t>MJ／リットル</t>
  </si>
  <si>
    <r>
      <t>kg-CO</t>
    </r>
    <r>
      <rPr>
        <vertAlign val="subscript"/>
        <sz val="11"/>
        <rFont val="ＭＳ Ｐゴシック"/>
        <family val="3"/>
      </rPr>
      <t>2</t>
    </r>
    <r>
      <rPr>
        <sz val="11"/>
        <rFont val="ＭＳ Ｐゴシック"/>
        <family val="3"/>
      </rPr>
      <t>/リットル</t>
    </r>
  </si>
  <si>
    <t>購入年</t>
  </si>
  <si>
    <t>円/㍑</t>
  </si>
  <si>
    <t>燃料別比率</t>
  </si>
  <si>
    <t>燃費km/㍑</t>
  </si>
  <si>
    <t>年間走行距離km</t>
  </si>
  <si>
    <t>排気量cc</t>
  </si>
  <si>
    <t>電力は東京電力</t>
  </si>
  <si>
    <t>LPガスは100.5MJ/㎥として換算</t>
  </si>
  <si>
    <t>上下水道水</t>
  </si>
  <si>
    <t>リットル</t>
  </si>
  <si>
    <t>ディーゼル車</t>
  </si>
  <si>
    <t>ガソリン車1</t>
  </si>
  <si>
    <t>ガソリン車2</t>
  </si>
  <si>
    <t>ガソリン車3</t>
  </si>
  <si>
    <t>ガソリン車4</t>
  </si>
  <si>
    <t>冷蔵庫</t>
  </si>
  <si>
    <t>エアコン</t>
  </si>
  <si>
    <t>使用台数</t>
  </si>
  <si>
    <t>家電製品</t>
  </si>
  <si>
    <t>洗濯機</t>
  </si>
  <si>
    <t>掃除機</t>
  </si>
  <si>
    <t>電気ストーブ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</si>
</sst>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000000"/>
    <numFmt numFmtId="182" formatCode="0.000000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vertAlign val="subscript"/>
      <sz val="11"/>
      <name val="ＭＳ Ｐゴシック"/>
      <family val="3"/>
    </font>
    <font>
      <u val="single"/>
      <sz val="11"/>
      <color indexed="12"/>
      <name val="ＭＳ Ｐゴシック"/>
      <family val="3"/>
    </font>
    <font>
      <u val="single"/>
      <sz val="11"/>
      <color indexed="61"/>
      <name val="ＭＳ Ｐゴシック"/>
      <family val="3"/>
    </font>
    <font>
      <sz val="11"/>
      <color indexed="55"/>
      <name val="ＭＳ Ｐゴシック"/>
      <family val="3"/>
    </font>
    <font>
      <sz val="10"/>
      <name val="ＭＳ Ｐゴシック"/>
      <family val="3"/>
    </font>
    <font>
      <sz val="14"/>
      <name val="ＭＳ Ｐゴシック"/>
      <family val="3"/>
    </font>
    <font>
      <sz val="14"/>
      <color indexed="10"/>
      <name val="ＭＳ Ｐゴシック"/>
      <family val="3"/>
    </font>
    <font>
      <sz val="14"/>
      <color indexed="17"/>
      <name val="ＭＳ Ｐゴシック"/>
      <family val="3"/>
    </font>
    <font>
      <sz val="10"/>
      <color indexed="17"/>
      <name val="ＭＳ Ｐゴシック"/>
      <family val="3"/>
    </font>
    <font>
      <sz val="16"/>
      <color indexed="10"/>
      <name val="ＭＳ Ｐゴシック"/>
      <family val="3"/>
    </font>
    <font>
      <vertAlign val="subscript"/>
      <sz val="14"/>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75"/>
      <color indexed="8"/>
      <name val="ＭＳ Ｐゴシック"/>
      <family val="3"/>
    </font>
    <font>
      <sz val="11.75"/>
      <color indexed="8"/>
      <name val="ＭＳ Ｐゴシック"/>
      <family val="3"/>
    </font>
    <font>
      <sz val="9.85"/>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51"/>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1"/>
      </left>
      <right style="thin">
        <color indexed="51"/>
      </right>
      <top style="thin">
        <color indexed="51"/>
      </top>
      <bottom style="thin">
        <color indexed="51"/>
      </bottom>
    </border>
    <border>
      <left style="medium">
        <color indexed="51"/>
      </left>
      <right style="thin">
        <color indexed="51"/>
      </right>
      <top style="medium">
        <color indexed="51"/>
      </top>
      <bottom style="thin">
        <color indexed="51"/>
      </bottom>
    </border>
    <border>
      <left style="medium">
        <color indexed="51"/>
      </left>
      <right style="thin">
        <color indexed="51"/>
      </right>
      <top style="thin">
        <color indexed="51"/>
      </top>
      <bottom style="thin">
        <color indexed="51"/>
      </bottom>
    </border>
    <border>
      <left style="thin">
        <color indexed="51"/>
      </left>
      <right style="medium">
        <color indexed="51"/>
      </right>
      <top style="medium">
        <color indexed="51"/>
      </top>
      <bottom style="thin">
        <color indexed="51"/>
      </bottom>
    </border>
    <border>
      <left style="medium">
        <color indexed="51"/>
      </left>
      <right style="thin">
        <color indexed="51"/>
      </right>
      <top style="thin">
        <color indexed="51"/>
      </top>
      <bottom style="medium">
        <color indexed="51"/>
      </bottom>
    </border>
    <border>
      <left style="thin">
        <color indexed="51"/>
      </left>
      <right style="medium">
        <color indexed="51"/>
      </right>
      <top style="thin">
        <color indexed="51"/>
      </top>
      <bottom style="medium">
        <color indexed="51"/>
      </bottom>
    </border>
    <border>
      <left style="thin">
        <color indexed="51"/>
      </left>
      <right style="thin">
        <color indexed="51"/>
      </right>
      <top style="medium">
        <color indexed="51"/>
      </top>
      <bottom style="thin">
        <color indexed="51"/>
      </bottom>
    </border>
    <border>
      <left style="thin">
        <color indexed="51"/>
      </left>
      <right style="medium">
        <color indexed="51"/>
      </right>
      <top style="thin">
        <color indexed="51"/>
      </top>
      <bottom style="thin">
        <color indexed="51"/>
      </bottom>
    </border>
    <border>
      <left style="thin">
        <color indexed="51"/>
      </left>
      <right style="thin">
        <color indexed="51"/>
      </right>
      <top style="thin">
        <color indexed="51"/>
      </top>
      <bottom style="medium">
        <color indexed="51"/>
      </bottom>
    </border>
    <border>
      <left>
        <color indexed="63"/>
      </left>
      <right style="thin">
        <color indexed="51"/>
      </right>
      <top style="thin">
        <color indexed="51"/>
      </top>
      <bottom style="thin">
        <color indexed="51"/>
      </bottom>
    </border>
    <border>
      <left>
        <color indexed="63"/>
      </left>
      <right style="thin">
        <color indexed="51"/>
      </right>
      <top style="thin">
        <color indexed="51"/>
      </top>
      <bottom style="medium">
        <color indexed="51"/>
      </bottom>
    </border>
    <border>
      <left style="medium">
        <color indexed="51"/>
      </left>
      <right style="medium">
        <color indexed="51"/>
      </right>
      <top style="medium">
        <color indexed="51"/>
      </top>
      <bottom style="thin">
        <color indexed="51"/>
      </bottom>
    </border>
    <border>
      <left style="medium">
        <color indexed="51"/>
      </left>
      <right style="medium">
        <color indexed="51"/>
      </right>
      <top style="thin">
        <color indexed="51"/>
      </top>
      <bottom style="medium">
        <color indexed="51"/>
      </bottom>
    </border>
    <border>
      <left style="thin">
        <color indexed="51"/>
      </left>
      <right>
        <color indexed="63"/>
      </right>
      <top style="thin">
        <color indexed="51"/>
      </top>
      <bottom style="thin">
        <color indexed="51"/>
      </bottom>
    </border>
    <border>
      <left style="thin">
        <color indexed="51"/>
      </left>
      <right>
        <color indexed="63"/>
      </right>
      <top style="thin">
        <color indexed="51"/>
      </top>
      <bottom style="medium">
        <color indexed="51"/>
      </bottom>
    </border>
    <border>
      <left style="thin">
        <color indexed="51"/>
      </left>
      <right>
        <color indexed="63"/>
      </right>
      <top style="medium">
        <color indexed="51"/>
      </top>
      <bottom style="thin">
        <color indexed="51"/>
      </bottom>
    </border>
    <border>
      <left style="medium">
        <color indexed="51"/>
      </left>
      <right style="thin">
        <color indexed="51"/>
      </right>
      <top style="medium">
        <color indexed="51"/>
      </top>
      <bottom style="medium">
        <color indexed="51"/>
      </bottom>
    </border>
    <border>
      <left style="thin">
        <color indexed="51"/>
      </left>
      <right style="thin">
        <color indexed="51"/>
      </right>
      <top style="medium">
        <color indexed="51"/>
      </top>
      <bottom style="medium">
        <color indexed="51"/>
      </bottom>
    </border>
    <border>
      <left style="thin">
        <color indexed="51"/>
      </left>
      <right style="medium">
        <color indexed="51"/>
      </right>
      <top style="medium">
        <color indexed="51"/>
      </top>
      <bottom style="medium">
        <color indexed="51"/>
      </bottom>
    </border>
    <border>
      <left style="medium">
        <color indexed="51"/>
      </left>
      <right>
        <color indexed="63"/>
      </right>
      <top style="medium">
        <color indexed="51"/>
      </top>
      <bottom style="thin">
        <color indexed="51"/>
      </bottom>
    </border>
    <border>
      <left>
        <color indexed="63"/>
      </left>
      <right style="thin">
        <color indexed="51"/>
      </right>
      <top style="medium">
        <color indexed="51"/>
      </top>
      <bottom style="thin">
        <color indexed="51"/>
      </bottom>
    </border>
    <border>
      <left>
        <color indexed="63"/>
      </left>
      <right style="medium">
        <color indexed="51"/>
      </right>
      <top style="medium">
        <color indexed="51"/>
      </top>
      <bottom style="medium">
        <color indexed="51"/>
      </bottom>
    </border>
    <border>
      <left style="medium">
        <color indexed="51"/>
      </left>
      <right>
        <color indexed="63"/>
      </right>
      <top style="thin">
        <color indexed="51"/>
      </top>
      <bottom style="thin">
        <color indexed="51"/>
      </bottom>
    </border>
    <border>
      <left style="medium">
        <color indexed="51"/>
      </left>
      <right>
        <color indexed="63"/>
      </right>
      <top style="thin">
        <color indexed="51"/>
      </top>
      <bottom>
        <color indexed="63"/>
      </bottom>
    </border>
    <border>
      <left style="medium">
        <color indexed="51"/>
      </left>
      <right>
        <color indexed="63"/>
      </right>
      <top style="thin">
        <color indexed="51"/>
      </top>
      <bottom style="medium">
        <color indexed="51"/>
      </bottom>
    </border>
    <border>
      <left style="medium">
        <color indexed="51"/>
      </left>
      <right>
        <color indexed="63"/>
      </right>
      <top style="medium">
        <color indexed="51"/>
      </top>
      <bottom>
        <color indexed="63"/>
      </bottom>
    </border>
    <border>
      <left style="medium">
        <color indexed="51"/>
      </left>
      <right style="thin">
        <color indexed="51"/>
      </right>
      <top style="thin">
        <color indexed="51"/>
      </top>
      <bottom>
        <color indexed="63"/>
      </bottom>
    </border>
    <border>
      <left>
        <color indexed="63"/>
      </left>
      <right style="medium">
        <color indexed="51"/>
      </right>
      <top>
        <color indexed="63"/>
      </top>
      <bottom style="medium">
        <color indexed="51"/>
      </bottom>
    </border>
    <border>
      <left style="medium">
        <color indexed="51"/>
      </left>
      <right style="medium">
        <color indexed="51"/>
      </right>
      <top>
        <color indexed="63"/>
      </top>
      <bottom style="medium">
        <color indexed="51"/>
      </bottom>
    </border>
    <border>
      <left>
        <color indexed="63"/>
      </left>
      <right style="medium">
        <color indexed="51"/>
      </right>
      <top style="medium">
        <color indexed="51"/>
      </top>
      <bottom style="thin">
        <color indexed="51"/>
      </bottom>
    </border>
    <border>
      <left style="medium">
        <color indexed="51"/>
      </left>
      <right style="thin">
        <color indexed="51"/>
      </right>
      <top style="medium">
        <color indexed="51"/>
      </top>
      <bottom>
        <color indexed="63"/>
      </bottom>
    </border>
    <border>
      <left style="medium">
        <color indexed="51"/>
      </left>
      <right style="thin">
        <color indexed="51"/>
      </right>
      <top>
        <color indexed="63"/>
      </top>
      <bottom>
        <color indexed="63"/>
      </bottom>
    </border>
    <border>
      <left style="medium">
        <color indexed="51"/>
      </left>
      <right style="thin">
        <color indexed="51"/>
      </right>
      <top>
        <color indexed="63"/>
      </top>
      <bottom style="medium">
        <color indexed="51"/>
      </bottom>
    </border>
    <border>
      <left style="medium">
        <color indexed="51"/>
      </left>
      <right style="medium">
        <color indexed="51"/>
      </right>
      <top style="medium">
        <color indexed="51"/>
      </top>
      <bottom style="medium">
        <color indexed="51"/>
      </bottom>
    </border>
    <border>
      <left>
        <color indexed="63"/>
      </left>
      <right style="medium">
        <color indexed="51"/>
      </right>
      <top style="thin">
        <color indexed="51"/>
      </top>
      <bottom style="thin">
        <color indexed="51"/>
      </bottom>
    </border>
    <border>
      <left style="thin">
        <color indexed="51"/>
      </left>
      <right style="thin">
        <color indexed="51"/>
      </right>
      <top>
        <color indexed="63"/>
      </top>
      <bottom style="medium">
        <color indexed="51"/>
      </bottom>
    </border>
    <border>
      <left>
        <color indexed="63"/>
      </left>
      <right style="thin">
        <color indexed="51"/>
      </right>
      <top>
        <color indexed="63"/>
      </top>
      <bottom>
        <color indexed="63"/>
      </bottom>
    </border>
    <border>
      <left style="thin">
        <color indexed="51"/>
      </left>
      <right style="thin">
        <color indexed="51"/>
      </right>
      <top>
        <color indexed="63"/>
      </top>
      <bottom>
        <color indexed="63"/>
      </bottom>
    </border>
    <border>
      <left>
        <color indexed="63"/>
      </left>
      <right style="medium">
        <color indexed="51"/>
      </right>
      <top>
        <color indexed="63"/>
      </top>
      <bottom>
        <color indexed="63"/>
      </bottom>
    </border>
    <border>
      <left style="medium">
        <color indexed="51"/>
      </left>
      <right>
        <color indexed="63"/>
      </right>
      <top>
        <color indexed="63"/>
      </top>
      <bottom style="medium">
        <color indexed="51"/>
      </bottom>
    </border>
    <border>
      <left>
        <color indexed="63"/>
      </left>
      <right style="medium">
        <color indexed="51"/>
      </right>
      <top style="medium">
        <color indexed="51"/>
      </top>
      <bottom>
        <color indexed="63"/>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style="thin">
        <color indexed="51"/>
      </left>
      <right style="medium">
        <color indexed="51"/>
      </right>
      <top style="thin">
        <color indexed="51"/>
      </top>
      <bottom>
        <color indexed="63"/>
      </bottom>
    </border>
    <border>
      <left style="thin"/>
      <right>
        <color indexed="63"/>
      </right>
      <top>
        <color indexed="63"/>
      </top>
      <bottom>
        <color indexed="63"/>
      </bottom>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7" fillId="0" borderId="0" applyNumberFormat="0" applyFill="0" applyBorder="0" applyAlignment="0" applyProtection="0"/>
    <xf numFmtId="0" fontId="53" fillId="32" borderId="0" applyNumberFormat="0" applyBorder="0" applyAlignment="0" applyProtection="0"/>
  </cellStyleXfs>
  <cellXfs count="223">
    <xf numFmtId="0" fontId="0" fillId="0" borderId="0" xfId="0" applyAlignment="1">
      <alignment/>
    </xf>
    <xf numFmtId="0" fontId="0" fillId="0" borderId="1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0" xfId="0" applyBorder="1" applyAlignment="1">
      <alignment horizontal="righ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0" fillId="33" borderId="16" xfId="0" applyFill="1" applyBorder="1" applyAlignment="1">
      <alignment vertical="center"/>
    </xf>
    <xf numFmtId="0" fontId="0" fillId="33" borderId="18" xfId="0" applyFill="1" applyBorder="1" applyAlignment="1">
      <alignment vertical="center"/>
    </xf>
    <xf numFmtId="0" fontId="0" fillId="33" borderId="17" xfId="0" applyFont="1" applyFill="1" applyBorder="1" applyAlignment="1">
      <alignment vertical="center"/>
    </xf>
    <xf numFmtId="0" fontId="8" fillId="34" borderId="16" xfId="0" applyFont="1" applyFill="1" applyBorder="1" applyAlignment="1">
      <alignment vertical="center"/>
    </xf>
    <xf numFmtId="0" fontId="0" fillId="34" borderId="17" xfId="0" applyFill="1" applyBorder="1" applyAlignment="1">
      <alignment vertical="center"/>
    </xf>
    <xf numFmtId="0" fontId="0" fillId="34" borderId="16" xfId="0" applyFill="1" applyBorder="1" applyAlignment="1">
      <alignmen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26" xfId="0" applyBorder="1" applyAlignment="1">
      <alignment/>
    </xf>
    <xf numFmtId="0" fontId="0" fillId="0" borderId="21" xfId="0" applyFont="1" applyBorder="1" applyAlignment="1">
      <alignment horizontal="left" vertical="center"/>
    </xf>
    <xf numFmtId="0" fontId="0" fillId="0" borderId="23" xfId="0" applyFont="1" applyBorder="1" applyAlignment="1">
      <alignment horizontal="left" vertical="center"/>
    </xf>
    <xf numFmtId="1" fontId="0" fillId="0" borderId="26" xfId="0" applyNumberFormat="1" applyBorder="1" applyAlignment="1">
      <alignment vertical="center"/>
    </xf>
    <xf numFmtId="1" fontId="0" fillId="0" borderId="24" xfId="0" applyNumberFormat="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5" xfId="0" applyFont="1" applyFill="1" applyBorder="1" applyAlignment="1">
      <alignment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4" xfId="0" applyFont="1" applyFill="1" applyBorder="1" applyAlignment="1">
      <alignment vertical="center"/>
    </xf>
    <xf numFmtId="0" fontId="0" fillId="0" borderId="19" xfId="0" applyBorder="1" applyAlignment="1">
      <alignment vertical="center"/>
    </xf>
    <xf numFmtId="2" fontId="0" fillId="0" borderId="19" xfId="0" applyNumberFormat="1" applyBorder="1" applyAlignment="1">
      <alignment/>
    </xf>
    <xf numFmtId="1" fontId="0" fillId="0" borderId="19" xfId="0" applyNumberFormat="1" applyBorder="1" applyAlignment="1">
      <alignment/>
    </xf>
    <xf numFmtId="0" fontId="0" fillId="0" borderId="26" xfId="0" applyBorder="1" applyAlignment="1">
      <alignment horizontal="center" vertical="center"/>
    </xf>
    <xf numFmtId="0" fontId="0" fillId="35" borderId="22" xfId="0" applyFill="1" applyBorder="1" applyAlignment="1">
      <alignment horizontal="center" vertical="center"/>
    </xf>
    <xf numFmtId="0" fontId="0" fillId="35" borderId="22" xfId="0" applyFill="1" applyBorder="1" applyAlignment="1">
      <alignment vertical="center"/>
    </xf>
    <xf numFmtId="0" fontId="0" fillId="33" borderId="10" xfId="0"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5" xfId="0" applyBorder="1" applyAlignment="1">
      <alignment horizontal="center"/>
    </xf>
    <xf numFmtId="0" fontId="0" fillId="0" borderId="22" xfId="0" applyBorder="1" applyAlignment="1">
      <alignment horizontal="center"/>
    </xf>
    <xf numFmtId="0" fontId="0" fillId="0" borderId="34" xfId="0" applyFont="1" applyBorder="1" applyAlignment="1">
      <alignment horizontal="center" vertical="center"/>
    </xf>
    <xf numFmtId="0" fontId="0" fillId="0" borderId="25" xfId="0" applyFont="1" applyBorder="1" applyAlignment="1">
      <alignment horizontal="center" vertical="center" wrapText="1"/>
    </xf>
    <xf numFmtId="0" fontId="0" fillId="33" borderId="18" xfId="0" applyFill="1" applyBorder="1" applyAlignment="1">
      <alignment horizontal="center" vertical="center"/>
    </xf>
    <xf numFmtId="9" fontId="0" fillId="0" borderId="10" xfId="42" applyFont="1" applyBorder="1" applyAlignment="1">
      <alignment vertical="center"/>
    </xf>
    <xf numFmtId="38" fontId="0" fillId="0" borderId="19" xfId="49" applyFont="1" applyBorder="1" applyAlignment="1">
      <alignment vertical="center"/>
    </xf>
    <xf numFmtId="38" fontId="0" fillId="0" borderId="27" xfId="49" applyFont="1" applyBorder="1" applyAlignment="1">
      <alignment vertical="center"/>
    </xf>
    <xf numFmtId="38" fontId="0" fillId="0" borderId="26" xfId="49" applyFont="1" applyBorder="1" applyAlignment="1">
      <alignment vertical="center"/>
    </xf>
    <xf numFmtId="38" fontId="0" fillId="0" borderId="24" xfId="49" applyFont="1" applyBorder="1" applyAlignment="1">
      <alignment vertical="center"/>
    </xf>
    <xf numFmtId="0" fontId="0" fillId="36" borderId="22"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38" fontId="0" fillId="0" borderId="28" xfId="49" applyFont="1" applyBorder="1" applyAlignment="1">
      <alignment vertical="center"/>
    </xf>
    <xf numFmtId="38" fontId="0" fillId="0" borderId="29" xfId="49" applyFont="1" applyBorder="1" applyAlignment="1">
      <alignment vertical="center"/>
    </xf>
    <xf numFmtId="0" fontId="0" fillId="0" borderId="39" xfId="0" applyFont="1" applyBorder="1" applyAlignment="1">
      <alignment horizontal="center" vertical="center"/>
    </xf>
    <xf numFmtId="0" fontId="0" fillId="0" borderId="22" xfId="0" applyFont="1" applyBorder="1" applyAlignment="1">
      <alignment horizontal="center" vertical="center" wrapText="1"/>
    </xf>
    <xf numFmtId="176" fontId="0" fillId="0" borderId="19" xfId="0" applyNumberFormat="1" applyBorder="1" applyAlignment="1">
      <alignment/>
    </xf>
    <xf numFmtId="0" fontId="0" fillId="0" borderId="20" xfId="0" applyBorder="1" applyAlignment="1">
      <alignment horizontal="center"/>
    </xf>
    <xf numFmtId="0" fontId="0" fillId="0" borderId="22" xfId="0" applyFill="1" applyBorder="1" applyAlignment="1">
      <alignment horizontal="center"/>
    </xf>
    <xf numFmtId="0" fontId="0" fillId="0" borderId="23" xfId="0" applyBorder="1" applyAlignment="1">
      <alignment/>
    </xf>
    <xf numFmtId="0" fontId="0" fillId="0" borderId="27" xfId="0" applyBorder="1" applyAlignment="1">
      <alignment/>
    </xf>
    <xf numFmtId="176" fontId="0" fillId="0" borderId="27" xfId="0" applyNumberFormat="1" applyBorder="1" applyAlignment="1">
      <alignment/>
    </xf>
    <xf numFmtId="0" fontId="0" fillId="0" borderId="24" xfId="0" applyBorder="1" applyAlignment="1">
      <alignment/>
    </xf>
    <xf numFmtId="2" fontId="0" fillId="0" borderId="27" xfId="0" applyNumberFormat="1" applyBorder="1" applyAlignment="1">
      <alignment/>
    </xf>
    <xf numFmtId="0" fontId="0" fillId="0" borderId="24" xfId="0" applyFont="1" applyBorder="1" applyAlignment="1">
      <alignment horizontal="center" vertical="center"/>
    </xf>
    <xf numFmtId="0" fontId="0" fillId="35" borderId="26" xfId="0" applyFont="1" applyFill="1" applyBorder="1" applyAlignment="1">
      <alignment vertical="center"/>
    </xf>
    <xf numFmtId="0" fontId="0" fillId="0" borderId="25" xfId="0"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34" xfId="0" applyBorder="1" applyAlignment="1">
      <alignment horizontal="center"/>
    </xf>
    <xf numFmtId="0" fontId="0" fillId="0" borderId="32" xfId="0" applyBorder="1" applyAlignment="1">
      <alignment/>
    </xf>
    <xf numFmtId="0" fontId="0" fillId="0" borderId="33" xfId="0" applyBorder="1" applyAlignment="1">
      <alignment/>
    </xf>
    <xf numFmtId="179" fontId="0" fillId="0" borderId="21" xfId="0" applyNumberFormat="1" applyBorder="1" applyAlignment="1">
      <alignment/>
    </xf>
    <xf numFmtId="179" fontId="0" fillId="0" borderId="23" xfId="0" applyNumberFormat="1" applyBorder="1" applyAlignment="1">
      <alignment/>
    </xf>
    <xf numFmtId="0" fontId="0" fillId="0" borderId="23" xfId="0" applyFill="1" applyBorder="1" applyAlignment="1">
      <alignment/>
    </xf>
    <xf numFmtId="0" fontId="0" fillId="0" borderId="21" xfId="0" applyFont="1" applyFill="1" applyBorder="1" applyAlignment="1">
      <alignment vertical="center"/>
    </xf>
    <xf numFmtId="1" fontId="0" fillId="0" borderId="37" xfId="0" applyNumberFormat="1" applyBorder="1" applyAlignment="1">
      <alignment vertical="center"/>
    </xf>
    <xf numFmtId="0" fontId="0" fillId="0" borderId="21" xfId="0" applyFont="1" applyFill="1" applyBorder="1" applyAlignment="1">
      <alignment horizontal="left" vertical="center"/>
    </xf>
    <xf numFmtId="0" fontId="0" fillId="0" borderId="23" xfId="0" applyFont="1" applyFill="1"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35" borderId="19" xfId="0" applyFont="1" applyFill="1" applyBorder="1" applyAlignment="1">
      <alignment vertical="center"/>
    </xf>
    <xf numFmtId="0" fontId="0" fillId="35" borderId="27" xfId="0" applyFont="1" applyFill="1" applyBorder="1" applyAlignment="1">
      <alignment vertical="center"/>
    </xf>
    <xf numFmtId="0" fontId="0" fillId="0" borderId="40" xfId="0" applyBorder="1" applyAlignment="1">
      <alignmen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35" xfId="0" applyBorder="1" applyAlignment="1">
      <alignment horizontal="left" vertical="center"/>
    </xf>
    <xf numFmtId="0" fontId="9" fillId="0" borderId="21" xfId="0" applyFont="1" applyBorder="1" applyAlignment="1">
      <alignment horizontal="left" vertical="center"/>
    </xf>
    <xf numFmtId="0" fontId="0" fillId="0" borderId="27" xfId="0" applyFont="1" applyBorder="1" applyAlignment="1">
      <alignment horizontal="center" vertical="center"/>
    </xf>
    <xf numFmtId="0" fontId="0" fillId="35" borderId="22" xfId="0" applyFont="1" applyFill="1" applyBorder="1" applyAlignment="1">
      <alignment vertical="center"/>
    </xf>
    <xf numFmtId="38" fontId="0" fillId="0" borderId="26" xfId="49" applyFont="1" applyBorder="1" applyAlignment="1">
      <alignment horizontal="right" vertical="center"/>
    </xf>
    <xf numFmtId="0" fontId="0" fillId="0" borderId="44" xfId="0" applyBorder="1" applyAlignment="1">
      <alignment vertical="center"/>
    </xf>
    <xf numFmtId="38" fontId="0" fillId="0" borderId="19" xfId="49" applyFont="1" applyBorder="1" applyAlignment="1">
      <alignment vertical="center"/>
    </xf>
    <xf numFmtId="0" fontId="0" fillId="0" borderId="45" xfId="0" applyBorder="1" applyAlignment="1">
      <alignment vertical="center"/>
    </xf>
    <xf numFmtId="9" fontId="0" fillId="0" borderId="19" xfId="42" applyFont="1" applyBorder="1" applyAlignment="1">
      <alignment vertical="center"/>
    </xf>
    <xf numFmtId="9" fontId="0" fillId="0" borderId="27" xfId="42" applyFont="1" applyBorder="1" applyAlignment="1">
      <alignment vertical="center"/>
    </xf>
    <xf numFmtId="38" fontId="0" fillId="0" borderId="19" xfId="49" applyFont="1" applyBorder="1" applyAlignment="1">
      <alignment horizontal="right" vertical="center"/>
    </xf>
    <xf numFmtId="38" fontId="0" fillId="0" borderId="27" xfId="49" applyFont="1" applyBorder="1" applyAlignment="1">
      <alignment horizontal="right" vertical="center"/>
    </xf>
    <xf numFmtId="38" fontId="0" fillId="0" borderId="24" xfId="49" applyFont="1" applyBorder="1" applyAlignment="1">
      <alignment horizontal="right" vertical="center"/>
    </xf>
    <xf numFmtId="38" fontId="0" fillId="0" borderId="46" xfId="49" applyFont="1" applyBorder="1" applyAlignment="1">
      <alignment vertical="center"/>
    </xf>
    <xf numFmtId="38" fontId="0" fillId="0" borderId="47" xfId="49" applyFont="1" applyBorder="1" applyAlignment="1">
      <alignment vertical="center"/>
    </xf>
    <xf numFmtId="0" fontId="0" fillId="0" borderId="30" xfId="0" applyFont="1" applyBorder="1" applyAlignment="1">
      <alignment horizontal="right" vertical="center"/>
    </xf>
    <xf numFmtId="0" fontId="0" fillId="0" borderId="48" xfId="0" applyFont="1" applyBorder="1" applyAlignment="1">
      <alignment horizontal="right" vertical="center"/>
    </xf>
    <xf numFmtId="0" fontId="0" fillId="0" borderId="35" xfId="0" applyBorder="1" applyAlignment="1">
      <alignment horizontal="right" vertical="center"/>
    </xf>
    <xf numFmtId="0" fontId="0" fillId="0" borderId="20" xfId="0" applyFont="1" applyBorder="1" applyAlignment="1">
      <alignment horizontal="left" vertical="center"/>
    </xf>
    <xf numFmtId="38" fontId="0" fillId="0" borderId="22" xfId="49" applyFont="1" applyBorder="1" applyAlignment="1">
      <alignment vertical="center"/>
    </xf>
    <xf numFmtId="38" fontId="0" fillId="0" borderId="22" xfId="49" applyFont="1" applyBorder="1" applyAlignment="1">
      <alignment horizontal="right" vertical="center"/>
    </xf>
    <xf numFmtId="38" fontId="0" fillId="0" borderId="40" xfId="49" applyFont="1" applyBorder="1" applyAlignment="1">
      <alignment vertical="center"/>
    </xf>
    <xf numFmtId="0" fontId="0" fillId="0" borderId="28"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vertical="center"/>
    </xf>
    <xf numFmtId="0" fontId="0" fillId="0" borderId="50" xfId="0" applyFont="1" applyBorder="1" applyAlignment="1">
      <alignment vertical="center"/>
    </xf>
    <xf numFmtId="0" fontId="0" fillId="0" borderId="52" xfId="0" applyBorder="1" applyAlignment="1">
      <alignment vertical="center"/>
    </xf>
    <xf numFmtId="0" fontId="0" fillId="0" borderId="25" xfId="0" applyBorder="1" applyAlignment="1">
      <alignment vertical="center"/>
    </xf>
    <xf numFmtId="0" fontId="0" fillId="0" borderId="48" xfId="0" applyBorder="1" applyAlignment="1">
      <alignment vertical="center"/>
    </xf>
    <xf numFmtId="0" fontId="0" fillId="0" borderId="53" xfId="0" applyBorder="1" applyAlignment="1">
      <alignment vertical="center"/>
    </xf>
    <xf numFmtId="0" fontId="0" fillId="0" borderId="51" xfId="0" applyBorder="1" applyAlignment="1">
      <alignment vertical="center"/>
    </xf>
    <xf numFmtId="38" fontId="0" fillId="0" borderId="54" xfId="49" applyFont="1" applyBorder="1" applyAlignment="1">
      <alignment vertical="center"/>
    </xf>
    <xf numFmtId="0" fontId="0" fillId="0" borderId="54" xfId="0" applyBorder="1" applyAlignment="1">
      <alignment vertical="center"/>
    </xf>
    <xf numFmtId="0" fontId="0" fillId="0" borderId="46" xfId="0" applyBorder="1" applyAlignment="1">
      <alignment vertical="center"/>
    </xf>
    <xf numFmtId="38" fontId="0" fillId="0" borderId="39" xfId="49" applyFont="1" applyBorder="1" applyAlignment="1">
      <alignment vertical="center"/>
    </xf>
    <xf numFmtId="0" fontId="0" fillId="0" borderId="50" xfId="0" applyBorder="1" applyAlignment="1">
      <alignment vertical="center"/>
    </xf>
    <xf numFmtId="38" fontId="0" fillId="0" borderId="55" xfId="49"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5" xfId="0" applyFill="1" applyBorder="1" applyAlignment="1">
      <alignment vertical="center"/>
    </xf>
    <xf numFmtId="38" fontId="0" fillId="0" borderId="36" xfId="49"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35" borderId="19" xfId="0" applyFont="1" applyFill="1" applyBorder="1" applyAlignment="1">
      <alignment horizontal="center" vertical="center"/>
    </xf>
    <xf numFmtId="0" fontId="0" fillId="0" borderId="45" xfId="0" applyFont="1" applyBorder="1" applyAlignment="1">
      <alignment horizontal="left" vertical="center"/>
    </xf>
    <xf numFmtId="0" fontId="0" fillId="35" borderId="24" xfId="0" applyFont="1" applyFill="1" applyBorder="1" applyAlignment="1">
      <alignment vertical="center"/>
    </xf>
    <xf numFmtId="0" fontId="0" fillId="0" borderId="58" xfId="0" applyBorder="1" applyAlignment="1">
      <alignment vertical="center"/>
    </xf>
    <xf numFmtId="38" fontId="0" fillId="0" borderId="47" xfId="0" applyNumberFormat="1" applyFont="1" applyBorder="1" applyAlignment="1">
      <alignment vertical="center"/>
    </xf>
    <xf numFmtId="38" fontId="0" fillId="0" borderId="27" xfId="49" applyFont="1" applyBorder="1" applyAlignment="1">
      <alignment vertical="center"/>
    </xf>
    <xf numFmtId="0" fontId="10" fillId="0" borderId="0" xfId="0" applyFont="1" applyBorder="1" applyAlignment="1">
      <alignment vertical="center"/>
    </xf>
    <xf numFmtId="0" fontId="0" fillId="0" borderId="59" xfId="0" applyBorder="1" applyAlignment="1">
      <alignment vertical="center"/>
    </xf>
    <xf numFmtId="38" fontId="10" fillId="0" borderId="25" xfId="0" applyNumberFormat="1" applyFont="1" applyBorder="1" applyAlignment="1">
      <alignment vertical="center"/>
    </xf>
    <xf numFmtId="38" fontId="10" fillId="0" borderId="19" xfId="0" applyNumberFormat="1"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51" xfId="0" applyFont="1" applyBorder="1" applyAlignment="1">
      <alignment vertical="center"/>
    </xf>
    <xf numFmtId="0" fontId="0" fillId="0" borderId="60" xfId="0" applyBorder="1" applyAlignment="1">
      <alignment vertical="center"/>
    </xf>
    <xf numFmtId="0" fontId="0" fillId="0" borderId="60" xfId="0" applyBorder="1" applyAlignment="1">
      <alignment horizontal="righ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3" xfId="0" applyBorder="1" applyAlignment="1">
      <alignment horizontal="right" vertical="center"/>
    </xf>
    <xf numFmtId="38" fontId="11" fillId="0" borderId="63" xfId="49" applyFont="1" applyBorder="1" applyAlignment="1">
      <alignment vertical="center"/>
    </xf>
    <xf numFmtId="38" fontId="11" fillId="0" borderId="60" xfId="49" applyFont="1" applyBorder="1" applyAlignment="1">
      <alignment vertical="center"/>
    </xf>
    <xf numFmtId="0" fontId="0" fillId="0" borderId="22" xfId="0" applyFill="1" applyBorder="1" applyAlignment="1">
      <alignment horizontal="center" vertical="center"/>
    </xf>
    <xf numFmtId="38" fontId="0" fillId="0" borderId="26" xfId="49" applyFont="1" applyBorder="1" applyAlignment="1">
      <alignment vertical="center"/>
    </xf>
    <xf numFmtId="38" fontId="0" fillId="0" borderId="64" xfId="49" applyFont="1" applyBorder="1" applyAlignment="1">
      <alignment vertical="center"/>
    </xf>
    <xf numFmtId="38" fontId="0" fillId="0" borderId="24" xfId="49" applyFont="1" applyBorder="1" applyAlignment="1">
      <alignment vertical="center"/>
    </xf>
    <xf numFmtId="0" fontId="12" fillId="0" borderId="0" xfId="0" applyFont="1" applyAlignment="1">
      <alignment vertical="center"/>
    </xf>
    <xf numFmtId="9" fontId="14" fillId="0" borderId="54" xfId="42" applyFont="1" applyBorder="1" applyAlignment="1">
      <alignment vertical="center"/>
    </xf>
    <xf numFmtId="9" fontId="0" fillId="0" borderId="26" xfId="42" applyFont="1" applyBorder="1" applyAlignment="1">
      <alignment vertical="center"/>
    </xf>
    <xf numFmtId="9" fontId="0" fillId="0" borderId="24" xfId="42" applyFont="1" applyBorder="1" applyAlignment="1">
      <alignment vertical="center"/>
    </xf>
    <xf numFmtId="0" fontId="0" fillId="35" borderId="22" xfId="0" applyFont="1" applyFill="1" applyBorder="1" applyAlignment="1">
      <alignment horizontal="center" vertical="center"/>
    </xf>
    <xf numFmtId="0" fontId="9" fillId="35" borderId="23" xfId="0" applyFont="1" applyFill="1" applyBorder="1" applyAlignment="1">
      <alignment horizontal="left"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1" xfId="0" applyFont="1" applyFill="1" applyBorder="1" applyAlignment="1">
      <alignment horizontal="left" vertical="center"/>
    </xf>
    <xf numFmtId="0" fontId="0" fillId="35" borderId="23" xfId="0" applyFont="1" applyFill="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xf>
    <xf numFmtId="0" fontId="0" fillId="0" borderId="24" xfId="0" applyBorder="1" applyAlignment="1">
      <alignment vertical="center"/>
    </xf>
    <xf numFmtId="0" fontId="0" fillId="0" borderId="22" xfId="0" applyBorder="1" applyAlignment="1">
      <alignment horizontal="center" vertical="center"/>
    </xf>
    <xf numFmtId="55" fontId="0" fillId="0" borderId="21" xfId="0" applyNumberFormat="1" applyBorder="1" applyAlignment="1">
      <alignment horizontal="right" vertical="center"/>
    </xf>
    <xf numFmtId="14" fontId="0" fillId="0" borderId="0" xfId="0" applyNumberFormat="1" applyAlignment="1">
      <alignment vertical="center"/>
    </xf>
    <xf numFmtId="0" fontId="0" fillId="0" borderId="24" xfId="0" applyBorder="1" applyAlignment="1">
      <alignment horizontal="center" vertical="center"/>
    </xf>
    <xf numFmtId="38" fontId="0" fillId="35" borderId="24" xfId="49" applyFont="1" applyFill="1" applyBorder="1" applyAlignment="1">
      <alignment horizontal="right" vertical="center"/>
    </xf>
    <xf numFmtId="38" fontId="0" fillId="35" borderId="46" xfId="0" applyNumberFormat="1" applyFont="1" applyFill="1" applyBorder="1" applyAlignment="1">
      <alignment vertical="center"/>
    </xf>
    <xf numFmtId="0" fontId="9" fillId="35" borderId="34" xfId="0" applyFont="1" applyFill="1" applyBorder="1" applyAlignment="1">
      <alignment horizontal="center" vertical="center"/>
    </xf>
    <xf numFmtId="38" fontId="0" fillId="35" borderId="26" xfId="49" applyFont="1" applyFill="1" applyBorder="1" applyAlignment="1">
      <alignment horizontal="right" vertical="center"/>
    </xf>
    <xf numFmtId="38" fontId="0" fillId="35" borderId="32" xfId="49" applyFont="1" applyFill="1" applyBorder="1" applyAlignment="1">
      <alignment horizontal="right" vertical="center"/>
    </xf>
    <xf numFmtId="38" fontId="0" fillId="35" borderId="33" xfId="49" applyFont="1" applyFill="1" applyBorder="1" applyAlignment="1">
      <alignment horizontal="right" vertical="center"/>
    </xf>
    <xf numFmtId="0" fontId="0" fillId="35" borderId="21" xfId="0" applyFill="1" applyBorder="1" applyAlignment="1">
      <alignment vertical="center"/>
    </xf>
    <xf numFmtId="38" fontId="0" fillId="35" borderId="47" xfId="0" applyNumberFormat="1" applyFont="1" applyFill="1" applyBorder="1" applyAlignment="1">
      <alignment vertical="center"/>
    </xf>
    <xf numFmtId="38" fontId="0" fillId="0" borderId="10" xfId="0" applyNumberFormat="1" applyBorder="1" applyAlignment="1">
      <alignment vertical="center"/>
    </xf>
    <xf numFmtId="55" fontId="0" fillId="0" borderId="65" xfId="0" applyNumberFormat="1" applyBorder="1" applyAlignment="1">
      <alignment horizontal="right" vertical="center"/>
    </xf>
    <xf numFmtId="0" fontId="0" fillId="0" borderId="0" xfId="0" applyBorder="1" applyAlignment="1">
      <alignment horizontal="right" vertical="center"/>
    </xf>
    <xf numFmtId="55" fontId="0" fillId="0" borderId="66" xfId="0" applyNumberFormat="1" applyBorder="1" applyAlignment="1">
      <alignment vertical="center"/>
    </xf>
    <xf numFmtId="0" fontId="0" fillId="0" borderId="11" xfId="0" applyBorder="1" applyAlignment="1">
      <alignment vertical="center"/>
    </xf>
    <xf numFmtId="55" fontId="0" fillId="0" borderId="11" xfId="0" applyNumberFormat="1" applyBorder="1" applyAlignment="1">
      <alignment vertical="center"/>
    </xf>
    <xf numFmtId="55" fontId="0" fillId="0" borderId="66" xfId="0" applyNumberFormat="1" applyBorder="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strike val="0"/>
        <color indexed="17"/>
      </font>
      <fill>
        <patternFill patternType="none">
          <bgColor indexed="65"/>
        </patternFill>
      </fill>
    </dxf>
    <dxf>
      <font>
        <strike val="0"/>
        <color rgb="FF00641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燃料別消費比率</a:t>
            </a:r>
          </a:p>
        </c:rich>
      </c:tx>
      <c:layout>
        <c:manualLayout>
          <c:xMode val="factor"/>
          <c:yMode val="factor"/>
          <c:x val="0"/>
          <c:y val="0"/>
        </c:manualLayout>
      </c:layout>
      <c:spPr>
        <a:noFill/>
        <a:ln>
          <a:noFill/>
        </a:ln>
      </c:spPr>
    </c:title>
    <c:view3D>
      <c:rotX val="30"/>
      <c:hPercent val="100"/>
      <c:rotY val="0"/>
      <c:depthPercent val="100"/>
      <c:rAngAx val="1"/>
    </c:view3D>
    <c:plotArea>
      <c:layout>
        <c:manualLayout>
          <c:xMode val="edge"/>
          <c:yMode val="edge"/>
          <c:x val="0.19"/>
          <c:y val="0.30525"/>
          <c:w val="0.6195"/>
          <c:h val="0.55"/>
        </c:manualLayout>
      </c:layout>
      <c:pie3DChart>
        <c:varyColors val="1"/>
        <c:ser>
          <c:idx val="0"/>
          <c:order val="0"/>
          <c:spPr>
            <a:solidFill>
              <a:srgbClr val="9999FF"/>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a:effectLst>
                <a:outerShdw dist="35921" dir="2700000" algn="br">
                  <a:prstClr val="black"/>
                </a:outerShdw>
              </a:effectLst>
            </c:spPr>
          </c:dPt>
          <c:dPt>
            <c:idx val="1"/>
            <c:spPr>
              <a:solidFill>
                <a:srgbClr val="993366"/>
              </a:solidFill>
              <a:ln w="3175">
                <a:noFill/>
              </a:ln>
              <a:effectLst>
                <a:outerShdw dist="35921" dir="2700000" algn="br">
                  <a:prstClr val="black"/>
                </a:outerShdw>
              </a:effectLst>
            </c:spPr>
          </c:dPt>
          <c:dPt>
            <c:idx val="2"/>
            <c:spPr>
              <a:solidFill>
                <a:srgbClr val="FFFFCC"/>
              </a:solidFill>
              <a:ln w="3175">
                <a:noFill/>
              </a:ln>
              <a:effectLst>
                <a:outerShdw dist="35921" dir="2700000" algn="br">
                  <a:prstClr val="black"/>
                </a:outerShdw>
              </a:effectLst>
            </c:spPr>
          </c:dPt>
          <c:dPt>
            <c:idx val="3"/>
            <c:spPr>
              <a:solidFill>
                <a:srgbClr val="CCFFFF"/>
              </a:solidFill>
              <a:ln w="3175">
                <a:noFill/>
              </a:ln>
              <a:effectLst>
                <a:outerShdw dist="35921" dir="2700000" algn="br">
                  <a:prstClr val="black"/>
                </a:outerShdw>
              </a:effectLst>
            </c:spPr>
          </c:dPt>
          <c:dPt>
            <c:idx val="4"/>
            <c:spPr>
              <a:solidFill>
                <a:srgbClr val="660066"/>
              </a:solidFill>
              <a:ln w="3175">
                <a:noFill/>
              </a:ln>
              <a:effectLst>
                <a:outerShdw dist="35921" dir="2700000" algn="br">
                  <a:prstClr val="black"/>
                </a:outerShdw>
              </a:effectLst>
            </c:spPr>
          </c:dPt>
          <c:dPt>
            <c:idx val="5"/>
            <c:spPr>
              <a:solidFill>
                <a:srgbClr val="FF8080"/>
              </a:solidFill>
              <a:ln w="3175">
                <a:noFill/>
              </a:ln>
              <a:effectLst>
                <a:outerShdw dist="35921" dir="2700000" algn="br">
                  <a:prstClr val="black"/>
                </a:outerShdw>
              </a:effectLst>
            </c:spPr>
          </c:dPt>
          <c:dPt>
            <c:idx val="6"/>
            <c:spPr>
              <a:solidFill>
                <a:srgbClr val="0066CC"/>
              </a:solidFill>
              <a:ln w="3175">
                <a:noFill/>
              </a:ln>
              <a:effectLst>
                <a:outerShdw dist="35921" dir="2700000" algn="br">
                  <a:prstClr val="black"/>
                </a:outerShdw>
              </a:effectLst>
            </c:spPr>
          </c:dPt>
          <c:dLbls>
            <c:dLbl>
              <c:idx val="0"/>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'現状分析'!$A$12:$A$18</c:f>
              <c:strCache>
                <c:ptCount val="7"/>
                <c:pt idx="0">
                  <c:v>電気</c:v>
                </c:pt>
                <c:pt idx="1">
                  <c:v>都市ガス</c:v>
                </c:pt>
                <c:pt idx="2">
                  <c:v>LPガス</c:v>
                </c:pt>
                <c:pt idx="3">
                  <c:v>灯油</c:v>
                </c:pt>
                <c:pt idx="4">
                  <c:v>ガソリン</c:v>
                </c:pt>
                <c:pt idx="5">
                  <c:v>軽油</c:v>
                </c:pt>
                <c:pt idx="6">
                  <c:v>水道水</c:v>
                </c:pt>
              </c:strCache>
            </c:strRef>
          </c:cat>
          <c:val>
            <c:numRef>
              <c:f>'現状分析'!$B$12:$B$18</c:f>
              <c:numCache>
                <c:ptCount val="7"/>
                <c:pt idx="0">
                  <c:v>0</c:v>
                </c:pt>
                <c:pt idx="1">
                  <c:v>0</c:v>
                </c:pt>
                <c:pt idx="2">
                  <c:v>0</c:v>
                </c:pt>
                <c:pt idx="3">
                  <c:v>0</c:v>
                </c:pt>
                <c:pt idx="4">
                  <c:v>0</c:v>
                </c:pt>
                <c:pt idx="5">
                  <c:v>0</c:v>
                </c:pt>
                <c:pt idx="6">
                  <c:v>0</c:v>
                </c:pt>
              </c:numCache>
            </c:numRef>
          </c:val>
        </c:ser>
      </c:pie3DChart>
      <c:spPr>
        <a:noFill/>
        <a:ln>
          <a:noFill/>
        </a:ln>
      </c:spPr>
    </c:plotArea>
    <c:legend>
      <c:legendPos val="t"/>
      <c:layout>
        <c:manualLayout>
          <c:xMode val="edge"/>
          <c:yMode val="edge"/>
          <c:x val="0.1255"/>
          <c:y val="0.108"/>
          <c:w val="0.74725"/>
          <c:h val="0.05"/>
        </c:manualLayout>
      </c:layout>
      <c:overlay val="0"/>
      <c:spPr>
        <a:solidFill>
          <a:srgbClr val="FFFFFF"/>
        </a:solidFill>
        <a:ln w="3175">
          <a:no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CCFFCC"/>
    </a:solidFill>
    <a:ln w="3175">
      <a:noFill/>
    </a:ln>
    <a:effectLst>
      <a:outerShdw dist="35921" dir="2700000" algn="br">
        <a:prstClr val="black"/>
      </a:outerShdw>
    </a:effectLst>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0" i="0" u="none" baseline="0">
                <a:solidFill>
                  <a:srgbClr val="000000"/>
                </a:solidFill>
                <a:latin typeface="ＭＳ Ｐゴシック"/>
                <a:ea typeface="ＭＳ Ｐゴシック"/>
                <a:cs typeface="ＭＳ Ｐゴシック"/>
              </a:rPr>
              <a:t>燃料別</a:t>
            </a:r>
            <a:r>
              <a:rPr lang="en-US" cap="none" sz="1175" b="0" i="0" u="none" baseline="0">
                <a:solidFill>
                  <a:srgbClr val="000000"/>
                </a:solidFill>
                <a:latin typeface="ＭＳ Ｐゴシック"/>
                <a:ea typeface="ＭＳ Ｐゴシック"/>
                <a:cs typeface="ＭＳ Ｐゴシック"/>
              </a:rPr>
              <a:t>CO2</a:t>
            </a:r>
            <a:r>
              <a:rPr lang="en-US" cap="none" sz="1175" b="0" i="0" u="none" baseline="0">
                <a:solidFill>
                  <a:srgbClr val="000000"/>
                </a:solidFill>
                <a:latin typeface="ＭＳ Ｐゴシック"/>
                <a:ea typeface="ＭＳ Ｐゴシック"/>
                <a:cs typeface="ＭＳ Ｐゴシック"/>
              </a:rPr>
              <a:t>排出比率</a:t>
            </a:r>
          </a:p>
        </c:rich>
      </c:tx>
      <c:layout>
        <c:manualLayout>
          <c:xMode val="factor"/>
          <c:yMode val="factor"/>
          <c:x val="0"/>
          <c:y val="0"/>
        </c:manualLayout>
      </c:layout>
      <c:spPr>
        <a:noFill/>
        <a:ln>
          <a:noFill/>
        </a:ln>
      </c:spPr>
    </c:title>
    <c:view3D>
      <c:rotX val="30"/>
      <c:hPercent val="100"/>
      <c:rotY val="0"/>
      <c:depthPercent val="100"/>
      <c:rAngAx val="1"/>
    </c:view3D>
    <c:plotArea>
      <c:layout>
        <c:manualLayout>
          <c:xMode val="edge"/>
          <c:yMode val="edge"/>
          <c:x val="0.1915"/>
          <c:y val="0.30625"/>
          <c:w val="0.6165"/>
          <c:h val="0.5485"/>
        </c:manualLayout>
      </c:layout>
      <c:pie3DChart>
        <c:varyColors val="1"/>
        <c:ser>
          <c:idx val="0"/>
          <c:order val="0"/>
          <c:spPr>
            <a:solidFill>
              <a:srgbClr val="9999FF"/>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noFill/>
              </a:ln>
              <a:effectLst>
                <a:outerShdw dist="35921" dir="2700000" algn="br">
                  <a:prstClr val="black"/>
                </a:outerShdw>
              </a:effectLst>
            </c:spPr>
          </c:dPt>
          <c:dPt>
            <c:idx val="1"/>
            <c:spPr>
              <a:solidFill>
                <a:srgbClr val="993366"/>
              </a:solidFill>
              <a:ln w="3175">
                <a:noFill/>
              </a:ln>
              <a:effectLst>
                <a:outerShdw dist="35921" dir="2700000" algn="br">
                  <a:prstClr val="black"/>
                </a:outerShdw>
              </a:effectLst>
            </c:spPr>
          </c:dPt>
          <c:dPt>
            <c:idx val="2"/>
            <c:spPr>
              <a:solidFill>
                <a:srgbClr val="FFFFCC"/>
              </a:solidFill>
              <a:ln w="3175">
                <a:noFill/>
              </a:ln>
              <a:effectLst>
                <a:outerShdw dist="35921" dir="2700000" algn="br">
                  <a:prstClr val="black"/>
                </a:outerShdw>
              </a:effectLst>
            </c:spPr>
          </c:dPt>
          <c:dPt>
            <c:idx val="3"/>
            <c:spPr>
              <a:solidFill>
                <a:srgbClr val="CCFFFF"/>
              </a:solidFill>
              <a:ln w="3175">
                <a:noFill/>
              </a:ln>
              <a:effectLst>
                <a:outerShdw dist="35921" dir="2700000" algn="br">
                  <a:prstClr val="black"/>
                </a:outerShdw>
              </a:effectLst>
            </c:spPr>
          </c:dPt>
          <c:dPt>
            <c:idx val="4"/>
            <c:spPr>
              <a:solidFill>
                <a:srgbClr val="660066"/>
              </a:solidFill>
              <a:ln w="3175">
                <a:noFill/>
              </a:ln>
              <a:effectLst>
                <a:outerShdw dist="35921" dir="2700000" algn="br">
                  <a:prstClr val="black"/>
                </a:outerShdw>
              </a:effectLst>
            </c:spPr>
          </c:dPt>
          <c:dPt>
            <c:idx val="5"/>
            <c:spPr>
              <a:solidFill>
                <a:srgbClr val="FF8080"/>
              </a:solidFill>
              <a:ln w="3175">
                <a:noFill/>
              </a:ln>
              <a:effectLst>
                <a:outerShdw dist="35921" dir="2700000" algn="br">
                  <a:prstClr val="black"/>
                </a:outerShdw>
              </a:effectLst>
            </c:spPr>
          </c:dPt>
          <c:dPt>
            <c:idx val="6"/>
            <c:spPr>
              <a:solidFill>
                <a:srgbClr val="0066CC"/>
              </a:solidFill>
              <a:ln w="3175">
                <a:noFill/>
              </a:ln>
              <a:effectLst>
                <a:outerShdw dist="35921" dir="2700000" algn="br">
                  <a:prstClr val="black"/>
                </a:outerShdw>
              </a:effectLst>
            </c:spPr>
          </c:dPt>
          <c:dLbls>
            <c:dLbl>
              <c:idx val="0"/>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'現状分析'!$A$12:$A$18</c:f>
              <c:strCache>
                <c:ptCount val="7"/>
                <c:pt idx="0">
                  <c:v>電気</c:v>
                </c:pt>
                <c:pt idx="1">
                  <c:v>都市ガス</c:v>
                </c:pt>
                <c:pt idx="2">
                  <c:v>LPガス</c:v>
                </c:pt>
                <c:pt idx="3">
                  <c:v>灯油</c:v>
                </c:pt>
                <c:pt idx="4">
                  <c:v>ガソリン</c:v>
                </c:pt>
                <c:pt idx="5">
                  <c:v>軽油</c:v>
                </c:pt>
                <c:pt idx="6">
                  <c:v>水道水</c:v>
                </c:pt>
              </c:strCache>
            </c:strRef>
          </c:cat>
          <c:val>
            <c:numRef>
              <c:f>'現状分析'!$C$12:$C$18</c:f>
              <c:numCache>
                <c:ptCount val="7"/>
                <c:pt idx="0">
                  <c:v>0</c:v>
                </c:pt>
                <c:pt idx="1">
                  <c:v>0</c:v>
                </c:pt>
                <c:pt idx="2">
                  <c:v>0</c:v>
                </c:pt>
                <c:pt idx="3">
                  <c:v>0</c:v>
                </c:pt>
                <c:pt idx="4">
                  <c:v>0</c:v>
                </c:pt>
                <c:pt idx="5">
                  <c:v>0</c:v>
                </c:pt>
                <c:pt idx="6">
                  <c:v>0</c:v>
                </c:pt>
              </c:numCache>
            </c:numRef>
          </c:val>
        </c:ser>
      </c:pie3DChart>
      <c:spPr>
        <a:noFill/>
        <a:ln>
          <a:noFill/>
        </a:ln>
      </c:spPr>
    </c:plotArea>
    <c:legend>
      <c:legendPos val="t"/>
      <c:layout>
        <c:manualLayout>
          <c:xMode val="edge"/>
          <c:yMode val="edge"/>
          <c:x val="0.1255"/>
          <c:y val="0.10825"/>
          <c:w val="0.74725"/>
          <c:h val="0.05025"/>
        </c:manualLayout>
      </c:layout>
      <c:overlay val="0"/>
      <c:spPr>
        <a:solidFill>
          <a:srgbClr val="FFFFFF"/>
        </a:solidFill>
        <a:ln w="3175">
          <a:no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CCFFCC"/>
    </a:solidFill>
    <a:ln w="3175">
      <a:noFill/>
    </a:ln>
    <a:effectLst>
      <a:outerShdw dist="35921" dir="2700000" algn="br">
        <a:prstClr val="black"/>
      </a:outerShdw>
    </a:effectLst>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8"/>
          <c:y val="0.026"/>
          <c:w val="0.964"/>
          <c:h val="0.948"/>
        </c:manualLayout>
      </c:layout>
      <c:barChart>
        <c:barDir val="col"/>
        <c:grouping val="clustered"/>
        <c:varyColors val="0"/>
        <c:ser>
          <c:idx val="0"/>
          <c:order val="0"/>
          <c:spPr>
            <a:solidFill>
              <a:srgbClr val="DD080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a:ln w="3175">
                <a:noFill/>
              </a:ln>
              <a:effectLst>
                <a:outerShdw dist="35921" dir="2700000" algn="br">
                  <a:prstClr val="black"/>
                </a:outerShdw>
              </a:effectLst>
            </c:spPr>
          </c:dPt>
          <c:dPt>
            <c:idx val="1"/>
            <c:invertIfNegative val="0"/>
            <c:spPr>
              <a:solidFill>
                <a:srgbClr val="FFCC00"/>
              </a:solidFill>
              <a:ln w="3175">
                <a:noFill/>
              </a:ln>
              <a:effectLst>
                <a:outerShdw dist="35921" dir="2700000" algn="br">
                  <a:prstClr val="black"/>
                </a:outerShdw>
              </a:effectLst>
            </c:spPr>
          </c:dPt>
          <c:cat>
            <c:strRef>
              <c:f>'削減予測グラフ'!$B$1:$B$2</c:f>
              <c:strCache/>
            </c:strRef>
          </c:cat>
          <c:val>
            <c:numRef>
              <c:f>'削減予測グラフ'!$C$1:$C$2</c:f>
              <c:numCache/>
            </c:numRef>
          </c:val>
        </c:ser>
        <c:axId val="43670119"/>
        <c:axId val="57486752"/>
      </c:barChart>
      <c:catAx>
        <c:axId val="43670119"/>
        <c:scaling>
          <c:orientation val="minMax"/>
        </c:scaling>
        <c:axPos val="b"/>
        <c:delete val="0"/>
        <c:numFmt formatCode="General" sourceLinked="1"/>
        <c:majorTickMark val="in"/>
        <c:minorTickMark val="none"/>
        <c:tickLblPos val="nextTo"/>
        <c:spPr>
          <a:ln w="3175">
            <a:solidFill>
              <a:srgbClr val="000000"/>
            </a:solidFill>
          </a:ln>
        </c:spPr>
        <c:crossAx val="57486752"/>
        <c:crosses val="autoZero"/>
        <c:auto val="1"/>
        <c:lblOffset val="100"/>
        <c:tickLblSkip val="1"/>
        <c:noMultiLvlLbl val="0"/>
      </c:catAx>
      <c:valAx>
        <c:axId val="5748675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670119"/>
        <c:crossesAt val="1"/>
        <c:crossBetween val="between"/>
        <c:dispUnits/>
      </c:valAx>
      <c:spPr>
        <a:solidFill>
          <a:srgbClr val="FFFFFF"/>
        </a:solidFill>
        <a:ln w="12700">
          <a:solidFill>
            <a:srgbClr val="808080"/>
          </a:solidFill>
        </a:ln>
      </c:spPr>
    </c:plotArea>
    <c:plotVisOnly val="1"/>
    <c:dispBlanksAs val="gap"/>
    <c:showDLblsOverMax val="0"/>
  </c:chart>
  <c:spPr>
    <a:solidFill>
      <a:srgbClr val="CCFFCC"/>
    </a:solidFill>
    <a:ln w="3175">
      <a:noFill/>
    </a:ln>
    <a:effectLst>
      <a:outerShdw dist="35921" dir="2700000" algn="br">
        <a:prstClr val="black"/>
      </a:outerShdw>
    </a:effectLst>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CO2</a:t>
            </a:r>
            <a:r>
              <a:rPr lang="en-US" cap="none" sz="1200" b="0" i="0" u="none" baseline="0">
                <a:solidFill>
                  <a:srgbClr val="000000"/>
                </a:solidFill>
                <a:latin typeface="ＭＳ Ｐゴシック"/>
                <a:ea typeface="ＭＳ Ｐゴシック"/>
                <a:cs typeface="ＭＳ Ｐゴシック"/>
              </a:rPr>
              <a:t>マイナス</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％達成グラフ</a:t>
            </a:r>
          </a:p>
        </c:rich>
      </c:tx>
      <c:layout>
        <c:manualLayout>
          <c:xMode val="factor"/>
          <c:yMode val="factor"/>
          <c:x val="0.00325"/>
          <c:y val="0"/>
        </c:manualLayout>
      </c:layout>
      <c:spPr>
        <a:noFill/>
        <a:ln>
          <a:noFill/>
        </a:ln>
      </c:spPr>
    </c:title>
    <c:plotArea>
      <c:layout>
        <c:manualLayout>
          <c:xMode val="edge"/>
          <c:yMode val="edge"/>
          <c:x val="0.01625"/>
          <c:y val="0.11525"/>
          <c:w val="0.9675"/>
          <c:h val="0.86175"/>
        </c:manualLayout>
      </c:layout>
      <c:barChart>
        <c:barDir val="col"/>
        <c:grouping val="clustered"/>
        <c:varyColors val="0"/>
        <c:ser>
          <c:idx val="1"/>
          <c:order val="0"/>
          <c:spPr>
            <a:solidFill>
              <a:srgbClr val="99336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'消費実績一覧'!$A$3:$A$25</c:f>
              <c:strCache/>
            </c:strRef>
          </c:cat>
          <c:val>
            <c:numRef>
              <c:f>'消費実績一覧'!$E$3:$E$25</c:f>
              <c:numCache/>
            </c:numRef>
          </c:val>
        </c:ser>
        <c:axId val="47618721"/>
        <c:axId val="25915306"/>
      </c:barChart>
      <c:catAx>
        <c:axId val="47618721"/>
        <c:scaling>
          <c:orientation val="minMax"/>
        </c:scaling>
        <c:axPos val="b"/>
        <c:delete val="0"/>
        <c:numFmt formatCode="General" sourceLinked="1"/>
        <c:majorTickMark val="in"/>
        <c:minorTickMark val="none"/>
        <c:tickLblPos val="nextTo"/>
        <c:spPr>
          <a:ln w="3175">
            <a:solidFill>
              <a:srgbClr val="000000"/>
            </a:solidFill>
          </a:ln>
        </c:spPr>
        <c:txPr>
          <a:bodyPr vert="horz" rot="-3600000"/>
          <a:lstStyle/>
          <a:p>
            <a:pPr>
              <a:defRPr lang="en-US" cap="none" sz="1200" b="0" i="0" u="none" baseline="0">
                <a:solidFill>
                  <a:srgbClr val="000000"/>
                </a:solidFill>
                <a:latin typeface="ＭＳ Ｐゴシック"/>
                <a:ea typeface="ＭＳ Ｐゴシック"/>
                <a:cs typeface="ＭＳ Ｐゴシック"/>
              </a:defRPr>
            </a:pPr>
          </a:p>
        </c:txPr>
        <c:crossAx val="25915306"/>
        <c:crosses val="autoZero"/>
        <c:auto val="1"/>
        <c:lblOffset val="100"/>
        <c:tickLblSkip val="1"/>
        <c:noMultiLvlLbl val="0"/>
      </c:catAx>
      <c:valAx>
        <c:axId val="259153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618721"/>
        <c:crossesAt val="1"/>
        <c:crossBetween val="between"/>
        <c:dispUnits/>
      </c:valAx>
      <c:spPr>
        <a:noFill/>
        <a:ln w="12700">
          <a:solidFill>
            <a:srgbClr val="808080"/>
          </a:solidFill>
        </a:ln>
      </c:spPr>
    </c:plotArea>
    <c:plotVisOnly val="1"/>
    <c:dispBlanksAs val="gap"/>
    <c:showDLblsOverMax val="0"/>
  </c:chart>
  <c:spPr>
    <a:solidFill>
      <a:srgbClr val="CCFFCC"/>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27</xdr:row>
      <xdr:rowOff>28575</xdr:rowOff>
    </xdr:from>
    <xdr:to>
      <xdr:col>4</xdr:col>
      <xdr:colOff>942975</xdr:colOff>
      <xdr:row>30</xdr:row>
      <xdr:rowOff>104775</xdr:rowOff>
    </xdr:to>
    <xdr:sp>
      <xdr:nvSpPr>
        <xdr:cNvPr id="1" name="AutoShape 2"/>
        <xdr:cNvSpPr>
          <a:spLocks/>
        </xdr:cNvSpPr>
      </xdr:nvSpPr>
      <xdr:spPr>
        <a:xfrm>
          <a:off x="3362325" y="4400550"/>
          <a:ext cx="1504950" cy="561975"/>
        </a:xfrm>
        <a:prstGeom prst="wedgeRectCallout">
          <a:avLst>
            <a:gd name="adj1" fmla="val -69490"/>
            <a:gd name="adj2" fmla="val -52222"/>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記入らんが足りない場合は点灯時間の多いものからお書きください</a:t>
          </a:r>
        </a:p>
      </xdr:txBody>
    </xdr:sp>
    <xdr:clientData/>
  </xdr:twoCellAnchor>
  <xdr:twoCellAnchor>
    <xdr:from>
      <xdr:col>3</xdr:col>
      <xdr:colOff>9525</xdr:colOff>
      <xdr:row>19</xdr:row>
      <xdr:rowOff>28575</xdr:rowOff>
    </xdr:from>
    <xdr:to>
      <xdr:col>3</xdr:col>
      <xdr:colOff>142875</xdr:colOff>
      <xdr:row>35</xdr:row>
      <xdr:rowOff>9525</xdr:rowOff>
    </xdr:to>
    <xdr:sp>
      <xdr:nvSpPr>
        <xdr:cNvPr id="2" name="AutoShape 3"/>
        <xdr:cNvSpPr>
          <a:spLocks/>
        </xdr:cNvSpPr>
      </xdr:nvSpPr>
      <xdr:spPr>
        <a:xfrm>
          <a:off x="2952750" y="3105150"/>
          <a:ext cx="133350" cy="25717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42</xdr:row>
      <xdr:rowOff>123825</xdr:rowOff>
    </xdr:from>
    <xdr:to>
      <xdr:col>2</xdr:col>
      <xdr:colOff>419100</xdr:colOff>
      <xdr:row>44</xdr:row>
      <xdr:rowOff>9525</xdr:rowOff>
    </xdr:to>
    <xdr:sp>
      <xdr:nvSpPr>
        <xdr:cNvPr id="3" name="AutoShape 10"/>
        <xdr:cNvSpPr>
          <a:spLocks/>
        </xdr:cNvSpPr>
      </xdr:nvSpPr>
      <xdr:spPr>
        <a:xfrm>
          <a:off x="1390650" y="6924675"/>
          <a:ext cx="990600" cy="209550"/>
        </a:xfrm>
        <a:prstGeom prst="wedgeRectCallout">
          <a:avLst>
            <a:gd name="adj1" fmla="val -92305"/>
            <a:gd name="adj2" fmla="val 2939"/>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お選びください
</a:t>
          </a:r>
        </a:p>
      </xdr:txBody>
    </xdr:sp>
    <xdr:clientData/>
  </xdr:twoCellAnchor>
  <xdr:twoCellAnchor>
    <xdr:from>
      <xdr:col>3</xdr:col>
      <xdr:colOff>933450</xdr:colOff>
      <xdr:row>40</xdr:row>
      <xdr:rowOff>66675</xdr:rowOff>
    </xdr:from>
    <xdr:to>
      <xdr:col>5</xdr:col>
      <xdr:colOff>895350</xdr:colOff>
      <xdr:row>45</xdr:row>
      <xdr:rowOff>76200</xdr:rowOff>
    </xdr:to>
    <xdr:sp>
      <xdr:nvSpPr>
        <xdr:cNvPr id="4" name="AutoShape 11"/>
        <xdr:cNvSpPr>
          <a:spLocks/>
        </xdr:cNvSpPr>
      </xdr:nvSpPr>
      <xdr:spPr>
        <a:xfrm>
          <a:off x="3876675" y="6543675"/>
          <a:ext cx="1924050" cy="819150"/>
        </a:xfrm>
        <a:prstGeom prst="wedgeRectCallout">
          <a:avLst>
            <a:gd name="adj1" fmla="val -59273"/>
            <a:gd name="adj2" fmla="val 57574"/>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お持ちの自動車ごとにおよその年間走行距離と燃費とを記入してください。このらんに記入すると、燃料消費量が自動的に計算されます。</a:t>
          </a:r>
        </a:p>
      </xdr:txBody>
    </xdr:sp>
    <xdr:clientData/>
  </xdr:twoCellAnchor>
  <xdr:twoCellAnchor>
    <xdr:from>
      <xdr:col>2</xdr:col>
      <xdr:colOff>828675</xdr:colOff>
      <xdr:row>0</xdr:row>
      <xdr:rowOff>66675</xdr:rowOff>
    </xdr:from>
    <xdr:to>
      <xdr:col>4</xdr:col>
      <xdr:colOff>428625</xdr:colOff>
      <xdr:row>2</xdr:row>
      <xdr:rowOff>76200</xdr:rowOff>
    </xdr:to>
    <xdr:sp>
      <xdr:nvSpPr>
        <xdr:cNvPr id="5" name="AutoShape 22"/>
        <xdr:cNvSpPr>
          <a:spLocks/>
        </xdr:cNvSpPr>
      </xdr:nvSpPr>
      <xdr:spPr>
        <a:xfrm>
          <a:off x="2790825" y="66675"/>
          <a:ext cx="1562100" cy="333375"/>
        </a:xfrm>
        <a:prstGeom prst="wedgeRectCallout">
          <a:avLst>
            <a:gd name="adj1" fmla="val -104472"/>
            <a:gd name="adj2" fmla="val -1851"/>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家族数は必ずご記入ください。</a:t>
          </a:r>
        </a:p>
      </xdr:txBody>
    </xdr:sp>
    <xdr:clientData/>
  </xdr:twoCellAnchor>
  <xdr:twoCellAnchor>
    <xdr:from>
      <xdr:col>4</xdr:col>
      <xdr:colOff>304800</xdr:colOff>
      <xdr:row>3</xdr:row>
      <xdr:rowOff>9525</xdr:rowOff>
    </xdr:from>
    <xdr:to>
      <xdr:col>5</xdr:col>
      <xdr:colOff>838200</xdr:colOff>
      <xdr:row>6</xdr:row>
      <xdr:rowOff>9525</xdr:rowOff>
    </xdr:to>
    <xdr:sp>
      <xdr:nvSpPr>
        <xdr:cNvPr id="6" name="AutoShape 24"/>
        <xdr:cNvSpPr>
          <a:spLocks/>
        </xdr:cNvSpPr>
      </xdr:nvSpPr>
      <xdr:spPr>
        <a:xfrm>
          <a:off x="4229100" y="495300"/>
          <a:ext cx="1514475" cy="485775"/>
        </a:xfrm>
        <a:prstGeom prst="wedgeRectCallout">
          <a:avLst>
            <a:gd name="adj1" fmla="val -62606"/>
            <a:gd name="adj2" fmla="val 8972"/>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計算には使わないのでわかる範囲でご記入ください</a:t>
          </a:r>
        </a:p>
      </xdr:txBody>
    </xdr:sp>
    <xdr:clientData/>
  </xdr:twoCellAnchor>
  <xdr:twoCellAnchor>
    <xdr:from>
      <xdr:col>4</xdr:col>
      <xdr:colOff>38100</xdr:colOff>
      <xdr:row>3</xdr:row>
      <xdr:rowOff>9525</xdr:rowOff>
    </xdr:from>
    <xdr:to>
      <xdr:col>4</xdr:col>
      <xdr:colOff>142875</xdr:colOff>
      <xdr:row>6</xdr:row>
      <xdr:rowOff>104775</xdr:rowOff>
    </xdr:to>
    <xdr:sp>
      <xdr:nvSpPr>
        <xdr:cNvPr id="7" name="AutoShape 25"/>
        <xdr:cNvSpPr>
          <a:spLocks/>
        </xdr:cNvSpPr>
      </xdr:nvSpPr>
      <xdr:spPr>
        <a:xfrm>
          <a:off x="3962400" y="495300"/>
          <a:ext cx="104775" cy="5810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3</xdr:row>
      <xdr:rowOff>66675</xdr:rowOff>
    </xdr:from>
    <xdr:to>
      <xdr:col>5</xdr:col>
      <xdr:colOff>904875</xdr:colOff>
      <xdr:row>12</xdr:row>
      <xdr:rowOff>28575</xdr:rowOff>
    </xdr:to>
    <xdr:sp>
      <xdr:nvSpPr>
        <xdr:cNvPr id="1" name="AutoShape 1"/>
        <xdr:cNvSpPr>
          <a:spLocks/>
        </xdr:cNvSpPr>
      </xdr:nvSpPr>
      <xdr:spPr>
        <a:xfrm>
          <a:off x="4419600" y="552450"/>
          <a:ext cx="1390650" cy="1419225"/>
        </a:xfrm>
        <a:prstGeom prst="wedgeRectCallout">
          <a:avLst>
            <a:gd name="adj1" fmla="val -74768"/>
            <a:gd name="adj2" fmla="val -17541"/>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過去１年間の伝票などから毎月の使用料を下の欄に記入することで、自動的に計算されます。自動車燃料は、基本項目シートの自家用車らんに記入することで自動的に計算されます。</a:t>
          </a:r>
        </a:p>
      </xdr:txBody>
    </xdr:sp>
    <xdr:clientData/>
  </xdr:twoCellAnchor>
  <xdr:twoCellAnchor>
    <xdr:from>
      <xdr:col>4</xdr:col>
      <xdr:colOff>9525</xdr:colOff>
      <xdr:row>2</xdr:row>
      <xdr:rowOff>9525</xdr:rowOff>
    </xdr:from>
    <xdr:to>
      <xdr:col>4</xdr:col>
      <xdr:colOff>142875</xdr:colOff>
      <xdr:row>10</xdr:row>
      <xdr:rowOff>0</xdr:rowOff>
    </xdr:to>
    <xdr:sp>
      <xdr:nvSpPr>
        <xdr:cNvPr id="2" name="AutoShape 3"/>
        <xdr:cNvSpPr>
          <a:spLocks/>
        </xdr:cNvSpPr>
      </xdr:nvSpPr>
      <xdr:spPr>
        <a:xfrm>
          <a:off x="3933825" y="333375"/>
          <a:ext cx="133350" cy="1285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876300</xdr:colOff>
      <xdr:row>11</xdr:row>
      <xdr:rowOff>114300</xdr:rowOff>
    </xdr:from>
    <xdr:to>
      <xdr:col>2</xdr:col>
      <xdr:colOff>714375</xdr:colOff>
      <xdr:row>14</xdr:row>
      <xdr:rowOff>114300</xdr:rowOff>
    </xdr:to>
    <xdr:sp>
      <xdr:nvSpPr>
        <xdr:cNvPr id="3" name="AutoShape 4"/>
        <xdr:cNvSpPr>
          <a:spLocks/>
        </xdr:cNvSpPr>
      </xdr:nvSpPr>
      <xdr:spPr>
        <a:xfrm>
          <a:off x="876300" y="1895475"/>
          <a:ext cx="1800225" cy="485775"/>
        </a:xfrm>
        <a:prstGeom prst="wedgeRectCallout">
          <a:avLst>
            <a:gd name="adj1" fmla="val -72694"/>
            <a:gd name="adj2" fmla="val 62819"/>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初めの月を</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年●月の形で入力すると、あとの月は自動的に入力されます。</a:t>
          </a:r>
        </a:p>
      </xdr:txBody>
    </xdr:sp>
    <xdr:clientData/>
  </xdr:twoCellAnchor>
  <xdr:twoCellAnchor>
    <xdr:from>
      <xdr:col>3</xdr:col>
      <xdr:colOff>314325</xdr:colOff>
      <xdr:row>30</xdr:row>
      <xdr:rowOff>85725</xdr:rowOff>
    </xdr:from>
    <xdr:to>
      <xdr:col>5</xdr:col>
      <xdr:colOff>152400</xdr:colOff>
      <xdr:row>33</xdr:row>
      <xdr:rowOff>85725</xdr:rowOff>
    </xdr:to>
    <xdr:sp>
      <xdr:nvSpPr>
        <xdr:cNvPr id="4" name="AutoShape 5"/>
        <xdr:cNvSpPr>
          <a:spLocks/>
        </xdr:cNvSpPr>
      </xdr:nvSpPr>
      <xdr:spPr>
        <a:xfrm>
          <a:off x="3257550" y="4943475"/>
          <a:ext cx="1800225" cy="485775"/>
        </a:xfrm>
        <a:prstGeom prst="wedgeRectCallout">
          <a:avLst>
            <a:gd name="adj1" fmla="val 16666"/>
            <a:gd name="adj2" fmla="val -106412"/>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灯油はまとめてこの合計欄に記入してもけっこうです。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5</xdr:col>
      <xdr:colOff>342900</xdr:colOff>
      <xdr:row>24</xdr:row>
      <xdr:rowOff>66675</xdr:rowOff>
    </xdr:to>
    <xdr:graphicFrame>
      <xdr:nvGraphicFramePr>
        <xdr:cNvPr id="1" name="Chart -1022"/>
        <xdr:cNvGraphicFramePr/>
      </xdr:nvGraphicFramePr>
      <xdr:xfrm>
        <a:off x="0" y="247650"/>
        <a:ext cx="5248275" cy="3705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114300</xdr:rowOff>
    </xdr:from>
    <xdr:to>
      <xdr:col>5</xdr:col>
      <xdr:colOff>342900</xdr:colOff>
      <xdr:row>50</xdr:row>
      <xdr:rowOff>85725</xdr:rowOff>
    </xdr:to>
    <xdr:graphicFrame>
      <xdr:nvGraphicFramePr>
        <xdr:cNvPr id="2" name="Chart -1021"/>
        <xdr:cNvGraphicFramePr/>
      </xdr:nvGraphicFramePr>
      <xdr:xfrm>
        <a:off x="0" y="4486275"/>
        <a:ext cx="5248275" cy="3695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38</xdr:row>
      <xdr:rowOff>28575</xdr:rowOff>
    </xdr:from>
    <xdr:ext cx="76200" cy="209550"/>
    <xdr:sp>
      <xdr:nvSpPr>
        <xdr:cNvPr id="1" name="Text Box 2"/>
        <xdr:cNvSpPr txBox="1">
          <a:spLocks noChangeArrowheads="1"/>
        </xdr:cNvSpPr>
      </xdr:nvSpPr>
      <xdr:spPr>
        <a:xfrm>
          <a:off x="4162425" y="6181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352425</xdr:colOff>
      <xdr:row>17</xdr:row>
      <xdr:rowOff>85725</xdr:rowOff>
    </xdr:from>
    <xdr:to>
      <xdr:col>3</xdr:col>
      <xdr:colOff>876300</xdr:colOff>
      <xdr:row>20</xdr:row>
      <xdr:rowOff>0</xdr:rowOff>
    </xdr:to>
    <xdr:sp>
      <xdr:nvSpPr>
        <xdr:cNvPr id="2" name="AutoShape 6"/>
        <xdr:cNvSpPr>
          <a:spLocks/>
        </xdr:cNvSpPr>
      </xdr:nvSpPr>
      <xdr:spPr>
        <a:xfrm>
          <a:off x="2314575" y="2838450"/>
          <a:ext cx="1504950" cy="400050"/>
        </a:xfrm>
        <a:prstGeom prst="wedgeRectCallout">
          <a:avLst>
            <a:gd name="adj1" fmla="val -67796"/>
            <a:gd name="adj2" fmla="val -31250"/>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電球型蛍光灯に付け替えます</a:t>
          </a:r>
        </a:p>
      </xdr:txBody>
    </xdr:sp>
    <xdr:clientData/>
  </xdr:twoCellAnchor>
  <xdr:twoCellAnchor>
    <xdr:from>
      <xdr:col>2</xdr:col>
      <xdr:colOff>9525</xdr:colOff>
      <xdr:row>14</xdr:row>
      <xdr:rowOff>9525</xdr:rowOff>
    </xdr:from>
    <xdr:to>
      <xdr:col>2</xdr:col>
      <xdr:colOff>123825</xdr:colOff>
      <xdr:row>22</xdr:row>
      <xdr:rowOff>0</xdr:rowOff>
    </xdr:to>
    <xdr:sp>
      <xdr:nvSpPr>
        <xdr:cNvPr id="3" name="AutoShape 7"/>
        <xdr:cNvSpPr>
          <a:spLocks/>
        </xdr:cNvSpPr>
      </xdr:nvSpPr>
      <xdr:spPr>
        <a:xfrm>
          <a:off x="1971675" y="2276475"/>
          <a:ext cx="114300" cy="1285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0</xdr:row>
      <xdr:rowOff>38100</xdr:rowOff>
    </xdr:from>
    <xdr:to>
      <xdr:col>5</xdr:col>
      <xdr:colOff>838200</xdr:colOff>
      <xdr:row>4</xdr:row>
      <xdr:rowOff>114300</xdr:rowOff>
    </xdr:to>
    <xdr:sp>
      <xdr:nvSpPr>
        <xdr:cNvPr id="4" name="AutoShape 11"/>
        <xdr:cNvSpPr>
          <a:spLocks/>
        </xdr:cNvSpPr>
      </xdr:nvSpPr>
      <xdr:spPr>
        <a:xfrm>
          <a:off x="4381500" y="38100"/>
          <a:ext cx="1362075" cy="723900"/>
        </a:xfrm>
        <a:prstGeom prst="wedgeRectCallout">
          <a:avLst>
            <a:gd name="adj1" fmla="val -77101"/>
            <a:gd name="adj2" fmla="val 55171"/>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○をつけるのは</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つの対策のうちどれか一つです。</a:t>
          </a:r>
        </a:p>
      </xdr:txBody>
    </xdr:sp>
    <xdr:clientData/>
  </xdr:twoCellAnchor>
  <xdr:twoCellAnchor>
    <xdr:from>
      <xdr:col>2</xdr:col>
      <xdr:colOff>381000</xdr:colOff>
      <xdr:row>14</xdr:row>
      <xdr:rowOff>66675</xdr:rowOff>
    </xdr:from>
    <xdr:to>
      <xdr:col>3</xdr:col>
      <xdr:colOff>904875</xdr:colOff>
      <xdr:row>16</xdr:row>
      <xdr:rowOff>85725</xdr:rowOff>
    </xdr:to>
    <xdr:sp>
      <xdr:nvSpPr>
        <xdr:cNvPr id="5" name="AutoShape 13"/>
        <xdr:cNvSpPr>
          <a:spLocks/>
        </xdr:cNvSpPr>
      </xdr:nvSpPr>
      <xdr:spPr>
        <a:xfrm>
          <a:off x="2343150" y="2333625"/>
          <a:ext cx="1504950" cy="342900"/>
        </a:xfrm>
        <a:prstGeom prst="wedgeRectCallout">
          <a:avLst>
            <a:gd name="adj1" fmla="val -77120"/>
            <a:gd name="adj2" fmla="val -96430"/>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最新の省エネ型に買い換えます</a:t>
          </a:r>
        </a:p>
      </xdr:txBody>
    </xdr:sp>
    <xdr:clientData/>
  </xdr:twoCellAnchor>
  <xdr:twoCellAnchor>
    <xdr:from>
      <xdr:col>2</xdr:col>
      <xdr:colOff>457200</xdr:colOff>
      <xdr:row>1</xdr:row>
      <xdr:rowOff>0</xdr:rowOff>
    </xdr:from>
    <xdr:to>
      <xdr:col>4</xdr:col>
      <xdr:colOff>0</xdr:colOff>
      <xdr:row>4</xdr:row>
      <xdr:rowOff>66675</xdr:rowOff>
    </xdr:to>
    <xdr:sp>
      <xdr:nvSpPr>
        <xdr:cNvPr id="6" name="AutoShape 15"/>
        <xdr:cNvSpPr>
          <a:spLocks/>
        </xdr:cNvSpPr>
      </xdr:nvSpPr>
      <xdr:spPr>
        <a:xfrm>
          <a:off x="2419350" y="161925"/>
          <a:ext cx="1504950" cy="552450"/>
        </a:xfrm>
        <a:prstGeom prst="wedgeRectCallout">
          <a:avLst>
            <a:gd name="adj1" fmla="val -69490"/>
            <a:gd name="adj2" fmla="val -9092"/>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建替する場合には上の二つの対策には○をつけないでください</a:t>
          </a:r>
        </a:p>
      </xdr:txBody>
    </xdr:sp>
    <xdr:clientData/>
  </xdr:twoCellAnchor>
  <xdr:twoCellAnchor>
    <xdr:from>
      <xdr:col>2</xdr:col>
      <xdr:colOff>38100</xdr:colOff>
      <xdr:row>1</xdr:row>
      <xdr:rowOff>0</xdr:rowOff>
    </xdr:from>
    <xdr:to>
      <xdr:col>2</xdr:col>
      <xdr:colOff>180975</xdr:colOff>
      <xdr:row>3</xdr:row>
      <xdr:rowOff>152400</xdr:rowOff>
    </xdr:to>
    <xdr:sp>
      <xdr:nvSpPr>
        <xdr:cNvPr id="7" name="AutoShape 16"/>
        <xdr:cNvSpPr>
          <a:spLocks/>
        </xdr:cNvSpPr>
      </xdr:nvSpPr>
      <xdr:spPr>
        <a:xfrm>
          <a:off x="2000250" y="161925"/>
          <a:ext cx="142875" cy="4762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11</xdr:row>
      <xdr:rowOff>123825</xdr:rowOff>
    </xdr:from>
    <xdr:to>
      <xdr:col>3</xdr:col>
      <xdr:colOff>895350</xdr:colOff>
      <xdr:row>14</xdr:row>
      <xdr:rowOff>0</xdr:rowOff>
    </xdr:to>
    <xdr:sp>
      <xdr:nvSpPr>
        <xdr:cNvPr id="8" name="AutoShape 17"/>
        <xdr:cNvSpPr>
          <a:spLocks/>
        </xdr:cNvSpPr>
      </xdr:nvSpPr>
      <xdr:spPr>
        <a:xfrm>
          <a:off x="2381250" y="1905000"/>
          <a:ext cx="1457325" cy="361950"/>
        </a:xfrm>
        <a:prstGeom prst="wedgeRectCallout">
          <a:avLst>
            <a:gd name="adj1" fmla="val 21050"/>
            <a:gd name="adj2" fmla="val -84481"/>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回に一度は徒歩や自転車を使います。</a:t>
          </a:r>
        </a:p>
      </xdr:txBody>
    </xdr:sp>
    <xdr:clientData/>
  </xdr:twoCellAnchor>
  <xdr:twoCellAnchor>
    <xdr:from>
      <xdr:col>2</xdr:col>
      <xdr:colOff>466725</xdr:colOff>
      <xdr:row>43</xdr:row>
      <xdr:rowOff>85725</xdr:rowOff>
    </xdr:from>
    <xdr:to>
      <xdr:col>5</xdr:col>
      <xdr:colOff>238125</xdr:colOff>
      <xdr:row>45</xdr:row>
      <xdr:rowOff>9525</xdr:rowOff>
    </xdr:to>
    <xdr:sp>
      <xdr:nvSpPr>
        <xdr:cNvPr id="9" name="AutoShape 27"/>
        <xdr:cNvSpPr>
          <a:spLocks/>
        </xdr:cNvSpPr>
      </xdr:nvSpPr>
      <xdr:spPr>
        <a:xfrm>
          <a:off x="2428875" y="7048500"/>
          <a:ext cx="2714625" cy="247650"/>
        </a:xfrm>
        <a:prstGeom prst="wedgeRectCallout">
          <a:avLst>
            <a:gd name="adj1" fmla="val -67842"/>
            <a:gd name="adj2" fmla="val -60000"/>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不要な照明や待機電力を削減します</a:t>
          </a:r>
        </a:p>
      </xdr:txBody>
    </xdr:sp>
    <xdr:clientData/>
  </xdr:twoCellAnchor>
  <xdr:twoCellAnchor>
    <xdr:from>
      <xdr:col>2</xdr:col>
      <xdr:colOff>466725</xdr:colOff>
      <xdr:row>40</xdr:row>
      <xdr:rowOff>123825</xdr:rowOff>
    </xdr:from>
    <xdr:to>
      <xdr:col>5</xdr:col>
      <xdr:colOff>238125</xdr:colOff>
      <xdr:row>43</xdr:row>
      <xdr:rowOff>0</xdr:rowOff>
    </xdr:to>
    <xdr:sp>
      <xdr:nvSpPr>
        <xdr:cNvPr id="10" name="AutoShape 28"/>
        <xdr:cNvSpPr>
          <a:spLocks/>
        </xdr:cNvSpPr>
      </xdr:nvSpPr>
      <xdr:spPr>
        <a:xfrm>
          <a:off x="2428875" y="6600825"/>
          <a:ext cx="2714625" cy="361950"/>
        </a:xfrm>
        <a:prstGeom prst="wedgeRectCallout">
          <a:avLst>
            <a:gd name="adj1" fmla="val -67370"/>
            <a:gd name="adj2" fmla="val 25861"/>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設定温度を</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高め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冷房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、低め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暖房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にします</a:t>
          </a:r>
        </a:p>
      </xdr:txBody>
    </xdr:sp>
    <xdr:clientData/>
  </xdr:twoCellAnchor>
  <xdr:twoCellAnchor>
    <xdr:from>
      <xdr:col>2</xdr:col>
      <xdr:colOff>466725</xdr:colOff>
      <xdr:row>46</xdr:row>
      <xdr:rowOff>66675</xdr:rowOff>
    </xdr:from>
    <xdr:to>
      <xdr:col>5</xdr:col>
      <xdr:colOff>200025</xdr:colOff>
      <xdr:row>48</xdr:row>
      <xdr:rowOff>123825</xdr:rowOff>
    </xdr:to>
    <xdr:sp>
      <xdr:nvSpPr>
        <xdr:cNvPr id="11" name="AutoShape 30"/>
        <xdr:cNvSpPr>
          <a:spLocks/>
        </xdr:cNvSpPr>
      </xdr:nvSpPr>
      <xdr:spPr>
        <a:xfrm>
          <a:off x="2428875" y="7515225"/>
          <a:ext cx="2676525" cy="381000"/>
        </a:xfrm>
        <a:prstGeom prst="wedgeRectCallout">
          <a:avLst>
            <a:gd name="adj1" fmla="val -68097"/>
            <a:gd name="adj2" fmla="val 33870"/>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従来の半分以下の水で流せる便器に取り替えます</a:t>
          </a:r>
        </a:p>
      </xdr:txBody>
    </xdr:sp>
    <xdr:clientData/>
  </xdr:twoCellAnchor>
  <xdr:twoCellAnchor>
    <xdr:from>
      <xdr:col>4</xdr:col>
      <xdr:colOff>552450</xdr:colOff>
      <xdr:row>12</xdr:row>
      <xdr:rowOff>142875</xdr:rowOff>
    </xdr:from>
    <xdr:to>
      <xdr:col>5</xdr:col>
      <xdr:colOff>838200</xdr:colOff>
      <xdr:row>15</xdr:row>
      <xdr:rowOff>76200</xdr:rowOff>
    </xdr:to>
    <xdr:sp>
      <xdr:nvSpPr>
        <xdr:cNvPr id="12" name="AutoShape 36"/>
        <xdr:cNvSpPr>
          <a:spLocks/>
        </xdr:cNvSpPr>
      </xdr:nvSpPr>
      <xdr:spPr>
        <a:xfrm>
          <a:off x="4476750" y="2085975"/>
          <a:ext cx="1266825" cy="419100"/>
        </a:xfrm>
        <a:prstGeom prst="wedgeRectCallout">
          <a:avLst>
            <a:gd name="adj1" fmla="val -61000"/>
            <a:gd name="adj2" fmla="val -117648"/>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割燃費の良い車に買い換えます。</a:t>
          </a:r>
        </a:p>
      </xdr:txBody>
    </xdr:sp>
    <xdr:clientData/>
  </xdr:twoCellAnchor>
  <xdr:twoCellAnchor>
    <xdr:from>
      <xdr:col>2</xdr:col>
      <xdr:colOff>257175</xdr:colOff>
      <xdr:row>30</xdr:row>
      <xdr:rowOff>114300</xdr:rowOff>
    </xdr:from>
    <xdr:to>
      <xdr:col>3</xdr:col>
      <xdr:colOff>781050</xdr:colOff>
      <xdr:row>33</xdr:row>
      <xdr:rowOff>28575</xdr:rowOff>
    </xdr:to>
    <xdr:sp>
      <xdr:nvSpPr>
        <xdr:cNvPr id="13" name="AutoShape 47"/>
        <xdr:cNvSpPr>
          <a:spLocks/>
        </xdr:cNvSpPr>
      </xdr:nvSpPr>
      <xdr:spPr>
        <a:xfrm>
          <a:off x="2219325" y="4972050"/>
          <a:ext cx="1504950" cy="400050"/>
        </a:xfrm>
        <a:prstGeom prst="wedgeRectCallout">
          <a:avLst>
            <a:gd name="adj1" fmla="val -61018"/>
            <a:gd name="adj2" fmla="val 25000"/>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効率のよい給湯器に買い換えます</a:t>
          </a:r>
        </a:p>
      </xdr:txBody>
    </xdr:sp>
    <xdr:clientData/>
  </xdr:twoCellAnchor>
  <xdr:twoCellAnchor>
    <xdr:from>
      <xdr:col>2</xdr:col>
      <xdr:colOff>9525</xdr:colOff>
      <xdr:row>30</xdr:row>
      <xdr:rowOff>9525</xdr:rowOff>
    </xdr:from>
    <xdr:to>
      <xdr:col>2</xdr:col>
      <xdr:colOff>114300</xdr:colOff>
      <xdr:row>34</xdr:row>
      <xdr:rowOff>123825</xdr:rowOff>
    </xdr:to>
    <xdr:sp>
      <xdr:nvSpPr>
        <xdr:cNvPr id="14" name="AutoShape 48"/>
        <xdr:cNvSpPr>
          <a:spLocks/>
        </xdr:cNvSpPr>
      </xdr:nvSpPr>
      <xdr:spPr>
        <a:xfrm>
          <a:off x="1971675" y="4867275"/>
          <a:ext cx="104775" cy="7620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9525</xdr:rowOff>
    </xdr:from>
    <xdr:to>
      <xdr:col>4</xdr:col>
      <xdr:colOff>895350</xdr:colOff>
      <xdr:row>28</xdr:row>
      <xdr:rowOff>38100</xdr:rowOff>
    </xdr:to>
    <xdr:graphicFrame>
      <xdr:nvGraphicFramePr>
        <xdr:cNvPr id="1" name="Chart 5"/>
        <xdr:cNvGraphicFramePr/>
      </xdr:nvGraphicFramePr>
      <xdr:xfrm>
        <a:off x="28575" y="1076325"/>
        <a:ext cx="5362575" cy="3752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76200</xdr:rowOff>
    </xdr:from>
    <xdr:to>
      <xdr:col>5</xdr:col>
      <xdr:colOff>933450</xdr:colOff>
      <xdr:row>52</xdr:row>
      <xdr:rowOff>85725</xdr:rowOff>
    </xdr:to>
    <xdr:graphicFrame>
      <xdr:nvGraphicFramePr>
        <xdr:cNvPr id="1" name="Chart 2"/>
        <xdr:cNvGraphicFramePr/>
      </xdr:nvGraphicFramePr>
      <xdr:xfrm>
        <a:off x="0" y="4286250"/>
        <a:ext cx="5934075" cy="42195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26</xdr:row>
      <xdr:rowOff>28575</xdr:rowOff>
    </xdr:from>
    <xdr:ext cx="76200" cy="209550"/>
    <xdr:sp>
      <xdr:nvSpPr>
        <xdr:cNvPr id="1" name="Text Box 2"/>
        <xdr:cNvSpPr txBox="1">
          <a:spLocks noChangeArrowheads="1"/>
        </xdr:cNvSpPr>
      </xdr:nvSpPr>
      <xdr:spPr>
        <a:xfrm>
          <a:off x="3200400" y="42386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962025</xdr:colOff>
      <xdr:row>39</xdr:row>
      <xdr:rowOff>142875</xdr:rowOff>
    </xdr:from>
    <xdr:to>
      <xdr:col>5</xdr:col>
      <xdr:colOff>885825</xdr:colOff>
      <xdr:row>43</xdr:row>
      <xdr:rowOff>9525</xdr:rowOff>
    </xdr:to>
    <xdr:sp>
      <xdr:nvSpPr>
        <xdr:cNvPr id="2" name="AutoShape 17"/>
        <xdr:cNvSpPr>
          <a:spLocks/>
        </xdr:cNvSpPr>
      </xdr:nvSpPr>
      <xdr:spPr>
        <a:xfrm flipH="1">
          <a:off x="4953000" y="6457950"/>
          <a:ext cx="952500" cy="514350"/>
        </a:xfrm>
        <a:prstGeom prst="wedgeRectCallout">
          <a:avLst>
            <a:gd name="adj1" fmla="val 38000"/>
            <a:gd name="adj2" fmla="val 178569"/>
          </a:avLst>
        </a:prstGeom>
        <a:solidFill>
          <a:srgbClr val="FCF305"/>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灯油から</a:t>
          </a:r>
          <a:r>
            <a:rPr lang="en-US" cap="none" sz="1100" b="0" i="0" u="none" baseline="0">
              <a:solidFill>
                <a:srgbClr val="000000"/>
              </a:solidFill>
              <a:latin typeface="ＭＳ Ｐゴシック"/>
              <a:ea typeface="ＭＳ Ｐゴシック"/>
              <a:cs typeface="ＭＳ Ｐゴシック"/>
            </a:rPr>
            <a:t>LP</a:t>
          </a:r>
          <a:r>
            <a:rPr lang="en-US" cap="none" sz="1100" b="0" i="0" u="none" baseline="0">
              <a:solidFill>
                <a:srgbClr val="000000"/>
              </a:solidFill>
              <a:latin typeface="ＭＳ Ｐゴシック"/>
              <a:ea typeface="ＭＳ Ｐゴシック"/>
              <a:cs typeface="ＭＳ Ｐゴシック"/>
            </a:rPr>
            <a:t>ガスに変換するものとします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F52"/>
  <sheetViews>
    <sheetView zoomScalePageLayoutView="0" workbookViewId="0" topLeftCell="A7">
      <selection activeCell="F9" sqref="F9"/>
    </sheetView>
  </sheetViews>
  <sheetFormatPr defaultColWidth="12.875" defaultRowHeight="12.75" customHeight="1"/>
  <cols>
    <col min="1" max="16384" width="12.875" style="2" customWidth="1"/>
  </cols>
  <sheetData>
    <row r="1" spans="1:6" ht="12.75" customHeight="1">
      <c r="A1" s="34" t="s">
        <v>106</v>
      </c>
      <c r="B1" s="31"/>
      <c r="E1"/>
      <c r="F1"/>
    </row>
    <row r="2" spans="1:2" ht="12.75" customHeight="1" thickBot="1">
      <c r="A2" s="39" t="s">
        <v>22</v>
      </c>
      <c r="B2" s="33"/>
    </row>
    <row r="3" ht="12.75" customHeight="1" thickBot="1">
      <c r="F3" s="3"/>
    </row>
    <row r="4" spans="1:4" ht="12.75" customHeight="1">
      <c r="A4" s="142" t="s">
        <v>23</v>
      </c>
      <c r="B4" s="86" t="s">
        <v>26</v>
      </c>
      <c r="C4" s="35" t="s">
        <v>170</v>
      </c>
      <c r="D4" s="192"/>
    </row>
    <row r="5" spans="1:4" ht="12.75" customHeight="1">
      <c r="A5" s="143"/>
      <c r="B5" s="141"/>
      <c r="C5" s="29"/>
      <c r="D5" s="97"/>
    </row>
    <row r="6" spans="1:4" ht="12.75" customHeight="1">
      <c r="A6" s="145"/>
      <c r="B6" s="40" t="s">
        <v>169</v>
      </c>
      <c r="C6" s="28" t="s">
        <v>107</v>
      </c>
      <c r="D6" s="37" t="s">
        <v>108</v>
      </c>
    </row>
    <row r="7" spans="1:4" ht="12.75" customHeight="1" thickBot="1">
      <c r="A7" s="144"/>
      <c r="B7" s="41"/>
      <c r="C7" s="38"/>
      <c r="D7" s="96"/>
    </row>
    <row r="9" ht="12.75" customHeight="1" thickBot="1">
      <c r="C9" s="3"/>
    </row>
    <row r="10" spans="1:5" ht="12.75" customHeight="1">
      <c r="A10" s="34" t="s">
        <v>205</v>
      </c>
      <c r="B10" s="31" t="s">
        <v>204</v>
      </c>
      <c r="C10" s="27"/>
      <c r="D10" s="34" t="s">
        <v>64</v>
      </c>
      <c r="E10" s="31" t="s">
        <v>38</v>
      </c>
    </row>
    <row r="11" spans="1:5" ht="12.75" customHeight="1">
      <c r="A11" s="42" t="s">
        <v>202</v>
      </c>
      <c r="B11" s="36"/>
      <c r="C11" s="3"/>
      <c r="D11" s="50" t="s">
        <v>37</v>
      </c>
      <c r="E11" s="36"/>
    </row>
    <row r="12" spans="1:5" ht="12.75" customHeight="1">
      <c r="A12" s="42" t="s">
        <v>206</v>
      </c>
      <c r="B12" s="36"/>
      <c r="C12" s="3"/>
      <c r="D12" s="50" t="s">
        <v>155</v>
      </c>
      <c r="E12" s="36"/>
    </row>
    <row r="13" spans="1:5" ht="12.75" customHeight="1">
      <c r="A13" s="42" t="s">
        <v>207</v>
      </c>
      <c r="B13" s="36"/>
      <c r="D13" s="50" t="s">
        <v>208</v>
      </c>
      <c r="E13" s="36"/>
    </row>
    <row r="14" spans="1:5" ht="12.75" customHeight="1">
      <c r="A14" s="26" t="s">
        <v>53</v>
      </c>
      <c r="B14" s="49"/>
      <c r="C14"/>
      <c r="D14" s="50" t="s">
        <v>51</v>
      </c>
      <c r="E14" s="36"/>
    </row>
    <row r="15" spans="1:5" ht="12.75" customHeight="1" thickBot="1">
      <c r="A15" s="42" t="s">
        <v>54</v>
      </c>
      <c r="B15" s="36"/>
      <c r="C15"/>
      <c r="D15" s="51" t="s">
        <v>52</v>
      </c>
      <c r="E15" s="33"/>
    </row>
    <row r="16" spans="1:5" ht="12.75" customHeight="1" thickBot="1">
      <c r="A16" s="32" t="s">
        <v>203</v>
      </c>
      <c r="B16" s="33"/>
      <c r="C16"/>
      <c r="D16"/>
      <c r="E16"/>
    </row>
    <row r="17" spans="1:5" ht="12.75" customHeight="1">
      <c r="A17"/>
      <c r="B17"/>
      <c r="C17"/>
      <c r="D17"/>
      <c r="E17"/>
    </row>
    <row r="18" ht="12.75" customHeight="1" thickBot="1"/>
    <row r="19" spans="1:3" ht="12.75" customHeight="1">
      <c r="A19" s="34" t="s">
        <v>78</v>
      </c>
      <c r="B19" s="35" t="s">
        <v>95</v>
      </c>
      <c r="C19" s="31" t="s">
        <v>82</v>
      </c>
    </row>
    <row r="20" spans="1:3" ht="12.75" customHeight="1">
      <c r="A20" s="50" t="s">
        <v>96</v>
      </c>
      <c r="B20" s="29"/>
      <c r="C20" s="36"/>
    </row>
    <row r="21" spans="1:3" ht="12.75" customHeight="1">
      <c r="A21" s="50" t="s">
        <v>97</v>
      </c>
      <c r="B21" s="29"/>
      <c r="C21" s="36"/>
    </row>
    <row r="22" spans="1:3" ht="12.75" customHeight="1">
      <c r="A22" s="50" t="s">
        <v>98</v>
      </c>
      <c r="B22" s="29"/>
      <c r="C22" s="36"/>
    </row>
    <row r="23" spans="1:3" ht="12.75" customHeight="1">
      <c r="A23" s="50" t="s">
        <v>100</v>
      </c>
      <c r="B23" s="29"/>
      <c r="C23" s="36"/>
    </row>
    <row r="24" spans="1:3" ht="12.75" customHeight="1">
      <c r="A24" s="50" t="s">
        <v>101</v>
      </c>
      <c r="B24" s="29"/>
      <c r="C24" s="36"/>
    </row>
    <row r="25" spans="1:3" ht="12.75" customHeight="1">
      <c r="A25" s="50" t="s">
        <v>102</v>
      </c>
      <c r="B25" s="29"/>
      <c r="C25" s="36"/>
    </row>
    <row r="26" spans="1:3" ht="12.75" customHeight="1">
      <c r="A26" s="50" t="s">
        <v>4</v>
      </c>
      <c r="B26" s="29"/>
      <c r="C26" s="36"/>
    </row>
    <row r="27" spans="1:3" ht="12.75" customHeight="1">
      <c r="A27" s="50" t="s">
        <v>5</v>
      </c>
      <c r="B27" s="29"/>
      <c r="C27" s="36"/>
    </row>
    <row r="28" spans="1:3" ht="12.75" customHeight="1">
      <c r="A28" s="50" t="s">
        <v>99</v>
      </c>
      <c r="B28" s="29"/>
      <c r="C28" s="36"/>
    </row>
    <row r="29" spans="1:3" ht="12.75" customHeight="1">
      <c r="A29" s="50" t="s">
        <v>103</v>
      </c>
      <c r="B29" s="29"/>
      <c r="C29" s="36"/>
    </row>
    <row r="30" spans="1:3" ht="12.75" customHeight="1">
      <c r="A30" s="50" t="s">
        <v>87</v>
      </c>
      <c r="B30" s="29"/>
      <c r="C30" s="36"/>
    </row>
    <row r="31" spans="1:3" ht="12.75" customHeight="1">
      <c r="A31" s="50" t="s">
        <v>123</v>
      </c>
      <c r="B31" s="29"/>
      <c r="C31" s="36"/>
    </row>
    <row r="32" spans="1:3" ht="12.75" customHeight="1">
      <c r="A32" s="50" t="s">
        <v>0</v>
      </c>
      <c r="B32" s="29"/>
      <c r="C32" s="36"/>
    </row>
    <row r="33" spans="1:3" ht="12.75" customHeight="1">
      <c r="A33" s="50" t="s">
        <v>1</v>
      </c>
      <c r="B33" s="29"/>
      <c r="C33" s="36"/>
    </row>
    <row r="34" spans="1:3" ht="12.75" customHeight="1">
      <c r="A34" s="50" t="s">
        <v>2</v>
      </c>
      <c r="B34" s="29"/>
      <c r="C34" s="36"/>
    </row>
    <row r="35" spans="1:3" ht="12.75" customHeight="1" thickBot="1">
      <c r="A35" s="51" t="s">
        <v>3</v>
      </c>
      <c r="B35" s="38"/>
      <c r="C35" s="33"/>
    </row>
    <row r="36" ht="12.75" customHeight="1" thickBot="1"/>
    <row r="37" spans="1:5" ht="12.75" customHeight="1">
      <c r="A37" s="34" t="s">
        <v>36</v>
      </c>
      <c r="B37" s="35" t="s">
        <v>187</v>
      </c>
      <c r="C37" s="35" t="s">
        <v>114</v>
      </c>
      <c r="D37" s="35" t="s">
        <v>115</v>
      </c>
      <c r="E37" s="31" t="s">
        <v>76</v>
      </c>
    </row>
    <row r="38" spans="1:5" ht="12.75" customHeight="1">
      <c r="A38" s="42">
        <v>1</v>
      </c>
      <c r="B38" s="29"/>
      <c r="C38" s="29"/>
      <c r="D38" s="29"/>
      <c r="E38" s="36"/>
    </row>
    <row r="39" spans="1:5" ht="12.75" customHeight="1">
      <c r="A39" s="42">
        <v>2</v>
      </c>
      <c r="B39" s="29"/>
      <c r="C39" s="29"/>
      <c r="D39" s="29"/>
      <c r="E39" s="36"/>
    </row>
    <row r="40" spans="1:5" ht="12.75" customHeight="1" thickBot="1">
      <c r="A40" s="32">
        <v>3</v>
      </c>
      <c r="B40" s="38"/>
      <c r="C40" s="38"/>
      <c r="D40" s="38"/>
      <c r="E40" s="33"/>
    </row>
    <row r="42" ht="12.75" customHeight="1" thickBot="1"/>
    <row r="43" spans="1:6" ht="12.75" customHeight="1">
      <c r="A43" s="43" t="s">
        <v>40</v>
      </c>
      <c r="B43" s="27"/>
      <c r="C43" s="3"/>
      <c r="D43" s="3"/>
      <c r="E43" s="3"/>
      <c r="F43" s="3"/>
    </row>
    <row r="44" spans="1:6" ht="12.75" customHeight="1" thickBot="1">
      <c r="A44" s="44"/>
      <c r="B44" s="27"/>
      <c r="C44" s="27"/>
      <c r="D44" s="27"/>
      <c r="E44" s="27"/>
      <c r="F44" s="27"/>
    </row>
    <row r="46" ht="12.75" customHeight="1" thickBot="1"/>
    <row r="47" spans="1:5" ht="27" customHeight="1">
      <c r="A47" s="34" t="s">
        <v>179</v>
      </c>
      <c r="B47" s="35" t="s">
        <v>192</v>
      </c>
      <c r="C47" s="72" t="s">
        <v>191</v>
      </c>
      <c r="D47" s="71" t="s">
        <v>190</v>
      </c>
      <c r="E47" s="87" t="s">
        <v>81</v>
      </c>
    </row>
    <row r="48" spans="1:5" ht="12.75" customHeight="1">
      <c r="A48" s="42" t="s">
        <v>198</v>
      </c>
      <c r="B48" s="29"/>
      <c r="C48" s="29"/>
      <c r="D48" s="67"/>
      <c r="E48" s="77">
        <f>IF(D48=0,0,C48/D48)</f>
        <v>0</v>
      </c>
    </row>
    <row r="49" spans="1:5" ht="12.75" customHeight="1">
      <c r="A49" s="42" t="s">
        <v>199</v>
      </c>
      <c r="B49" s="29"/>
      <c r="C49" s="29"/>
      <c r="D49" s="67"/>
      <c r="E49" s="77">
        <f>IF(D49=0,0,C49/D49)</f>
        <v>0</v>
      </c>
    </row>
    <row r="50" spans="1:5" ht="12.75" customHeight="1">
      <c r="A50" s="42" t="s">
        <v>200</v>
      </c>
      <c r="B50" s="29"/>
      <c r="C50" s="29"/>
      <c r="D50" s="67"/>
      <c r="E50" s="77">
        <f>IF(D50=0,0,C50/D50)</f>
        <v>0</v>
      </c>
    </row>
    <row r="51" spans="1:5" ht="12.75" customHeight="1">
      <c r="A51" s="42" t="s">
        <v>201</v>
      </c>
      <c r="B51" s="29"/>
      <c r="C51" s="29"/>
      <c r="D51" s="3"/>
      <c r="E51" s="77">
        <f>IF(D51=0,0,C51/D51)</f>
        <v>0</v>
      </c>
    </row>
    <row r="52" spans="1:5" ht="12.75" customHeight="1" thickBot="1">
      <c r="A52" s="32" t="s">
        <v>197</v>
      </c>
      <c r="B52" s="38"/>
      <c r="C52" s="38"/>
      <c r="D52" s="68"/>
      <c r="E52" s="77">
        <f>IF(D52=0,0,C52/D52)</f>
        <v>0</v>
      </c>
    </row>
  </sheetData>
  <sheetProtection/>
  <dataValidations count="3">
    <dataValidation type="list" allowBlank="1" showInputMessage="1" showErrorMessage="1" sqref="A5">
      <formula1>"戸建,集合"</formula1>
    </dataValidation>
    <dataValidation type="list" allowBlank="1" showInputMessage="1" showErrorMessage="1" sqref="D7">
      <formula1>"単層,複層"</formula1>
    </dataValidation>
    <dataValidation type="list" allowBlank="1" showInputMessage="1" showErrorMessage="1" sqref="A44">
      <formula1>"　,都市ガス,LPガス,灯油,電気温水器,エコキュート"</formula1>
    </dataValidation>
  </dataValidations>
  <printOptions/>
  <pageMargins left="0.787" right="0.787" top="0.984" bottom="0.984" header="0.512" footer="0.512"/>
  <pageSetup orientation="portrait" paperSize="9"/>
  <headerFooter alignWithMargins="0">
    <oddHeader>&amp;C基本入力項目
機器保有状況（集合用）</oddHeader>
    <oddFooter>&amp;C記入が終わりましたら
次のシートをクリックしてください</oddFooter>
  </headerFooter>
  <drawing r:id="rId1"/>
</worksheet>
</file>

<file path=xl/worksheets/sheet10.xml><?xml version="1.0" encoding="utf-8"?>
<worksheet xmlns="http://schemas.openxmlformats.org/spreadsheetml/2006/main" xmlns:r="http://schemas.openxmlformats.org/officeDocument/2006/relationships">
  <dimension ref="A1:F50"/>
  <sheetViews>
    <sheetView zoomScalePageLayoutView="0" workbookViewId="0" topLeftCell="A3">
      <selection activeCell="F26" sqref="F26"/>
    </sheetView>
  </sheetViews>
  <sheetFormatPr defaultColWidth="12.875" defaultRowHeight="12.75" customHeight="1"/>
  <cols>
    <col min="1" max="1" width="11.875" style="2" customWidth="1"/>
    <col min="2" max="6" width="13.50390625" style="2" customWidth="1"/>
    <col min="7" max="16384" width="12.875" style="2" customWidth="1"/>
  </cols>
  <sheetData>
    <row r="1" spans="4:5" ht="12.75" customHeight="1" thickBot="1">
      <c r="D1" s="3"/>
      <c r="E1" s="2" t="s">
        <v>68</v>
      </c>
    </row>
    <row r="2" spans="1:4" ht="12.75" customHeight="1">
      <c r="A2" s="30" t="s">
        <v>71</v>
      </c>
      <c r="B2" s="71" t="s">
        <v>24</v>
      </c>
      <c r="C2" s="31" t="s">
        <v>25</v>
      </c>
      <c r="D2" s="3"/>
    </row>
    <row r="3" spans="1:6" ht="12.75" customHeight="1">
      <c r="A3" s="50" t="s">
        <v>72</v>
      </c>
      <c r="B3" s="67">
        <v>267</v>
      </c>
      <c r="C3" s="36">
        <v>98</v>
      </c>
      <c r="D3" s="3"/>
      <c r="E3" s="3"/>
      <c r="F3" s="3"/>
    </row>
    <row r="4" spans="1:4" ht="12.75" customHeight="1">
      <c r="A4" s="50" t="s">
        <v>73</v>
      </c>
      <c r="B4" s="67">
        <v>195</v>
      </c>
      <c r="C4" s="36">
        <v>0</v>
      </c>
      <c r="D4" s="3"/>
    </row>
    <row r="5" spans="1:6" ht="12.75" customHeight="1" thickBot="1">
      <c r="A5" s="51" t="s">
        <v>74</v>
      </c>
      <c r="B5" s="68">
        <v>461</v>
      </c>
      <c r="C5" s="33">
        <v>0</v>
      </c>
      <c r="D5" s="3"/>
      <c r="E5" s="3"/>
      <c r="F5" s="3"/>
    </row>
    <row r="6" spans="1:6" ht="12.75" customHeight="1" thickBot="1">
      <c r="A6" s="80" t="s">
        <v>46</v>
      </c>
      <c r="B6" s="81">
        <v>131</v>
      </c>
      <c r="C6" s="82">
        <v>85</v>
      </c>
      <c r="D6" s="3" t="s">
        <v>47</v>
      </c>
      <c r="E6" s="3"/>
      <c r="F6" s="3"/>
    </row>
    <row r="7" ht="12.75" customHeight="1" thickBot="1">
      <c r="E7" s="3"/>
    </row>
    <row r="8" spans="1:5" ht="12.75" customHeight="1">
      <c r="A8" s="83" t="s">
        <v>179</v>
      </c>
      <c r="B8" s="35" t="s">
        <v>35</v>
      </c>
      <c r="C8" s="86" t="s">
        <v>112</v>
      </c>
      <c r="D8" s="35" t="s">
        <v>167</v>
      </c>
      <c r="E8" s="31" t="s">
        <v>151</v>
      </c>
    </row>
    <row r="9" spans="1:5" ht="12.75" customHeight="1">
      <c r="A9" s="116" t="s">
        <v>34</v>
      </c>
      <c r="B9" s="75">
        <f>C9*0.1</f>
        <v>0</v>
      </c>
      <c r="C9" s="84">
        <f>'排出係数'!$D$6*'基本項目'!E48</f>
        <v>0</v>
      </c>
      <c r="D9" s="75">
        <f>C9/3</f>
        <v>0</v>
      </c>
      <c r="E9" s="77">
        <f>C9/2</f>
        <v>0</v>
      </c>
    </row>
    <row r="10" spans="1:5" ht="12.75" customHeight="1">
      <c r="A10" s="116" t="s">
        <v>159</v>
      </c>
      <c r="B10" s="75">
        <f>C10*0.1</f>
        <v>0</v>
      </c>
      <c r="C10" s="84">
        <f>'排出係数'!$D$6*'基本項目'!E49</f>
        <v>0</v>
      </c>
      <c r="D10" s="75">
        <f>C10/3</f>
        <v>0</v>
      </c>
      <c r="E10" s="77">
        <f>C10/2</f>
        <v>0</v>
      </c>
    </row>
    <row r="11" spans="1:5" ht="12.75" customHeight="1">
      <c r="A11" s="116" t="s">
        <v>160</v>
      </c>
      <c r="B11" s="75">
        <f>C11*0.1</f>
        <v>0</v>
      </c>
      <c r="C11" s="84">
        <f>'排出係数'!$D$6*'基本項目'!E50</f>
        <v>0</v>
      </c>
      <c r="D11" s="75">
        <f>C11/3</f>
        <v>0</v>
      </c>
      <c r="E11" s="77">
        <f>C11/2</f>
        <v>0</v>
      </c>
    </row>
    <row r="12" spans="1:5" ht="12.75" customHeight="1">
      <c r="A12" s="117" t="s">
        <v>161</v>
      </c>
      <c r="B12" s="75">
        <f>C12*0.1</f>
        <v>0</v>
      </c>
      <c r="C12" s="84">
        <f>'排出係数'!$D$6*'基本項目'!E51</f>
        <v>0</v>
      </c>
      <c r="D12" s="75">
        <f>C12/3</f>
        <v>0</v>
      </c>
      <c r="E12" s="77">
        <f>C12/2</f>
        <v>0</v>
      </c>
    </row>
    <row r="13" spans="1:5" ht="12.75" customHeight="1" thickBot="1">
      <c r="A13" s="118" t="s">
        <v>77</v>
      </c>
      <c r="B13" s="76">
        <f>C13*0.1</f>
        <v>0</v>
      </c>
      <c r="C13" s="85">
        <f>'排出係数'!$D$7*'基本項目'!E52</f>
        <v>0</v>
      </c>
      <c r="D13" s="76">
        <f>C13/3</f>
        <v>0</v>
      </c>
      <c r="E13" s="78">
        <f>C13/2</f>
        <v>0</v>
      </c>
    </row>
    <row r="15" ht="12.75" customHeight="1" thickBot="1"/>
    <row r="16" spans="1:5" ht="12.75" customHeight="1">
      <c r="A16" s="30" t="s">
        <v>151</v>
      </c>
      <c r="B16" s="35" t="s">
        <v>172</v>
      </c>
      <c r="C16" s="31" t="s">
        <v>171</v>
      </c>
      <c r="D16"/>
      <c r="E16" s="3"/>
    </row>
    <row r="17" spans="1:4" ht="12.75" customHeight="1" thickBot="1">
      <c r="A17" s="32" t="s">
        <v>29</v>
      </c>
      <c r="B17" s="38">
        <v>224</v>
      </c>
      <c r="C17" s="33">
        <v>50</v>
      </c>
      <c r="D17"/>
    </row>
    <row r="18" spans="1:4" ht="12.75" customHeight="1">
      <c r="A18" s="137" t="s">
        <v>99</v>
      </c>
      <c r="B18" s="138">
        <f>'基本項目'!B28*'基本項目'!C28*365*'排出係数'!$D$2*3/4/1000</f>
        <v>0</v>
      </c>
      <c r="D18"/>
    </row>
    <row r="19" spans="1:4" ht="12.75" customHeight="1">
      <c r="A19" s="50" t="s">
        <v>103</v>
      </c>
      <c r="B19" s="77">
        <f>'基本項目'!B29*'基本項目'!C29*365*'排出係数'!$D$2*3/4/1000</f>
        <v>0</v>
      </c>
      <c r="C19"/>
      <c r="D19" s="3"/>
    </row>
    <row r="20" spans="1:2" ht="12.75" customHeight="1">
      <c r="A20" s="50" t="s">
        <v>87</v>
      </c>
      <c r="B20" s="77">
        <f>'基本項目'!B30*'基本項目'!C30*365*'排出係数'!$D$2*3/4/1000</f>
        <v>0</v>
      </c>
    </row>
    <row r="21" spans="1:2" ht="12.75" customHeight="1">
      <c r="A21" s="50" t="s">
        <v>123</v>
      </c>
      <c r="B21" s="77">
        <f>'基本項目'!B31*'基本項目'!C31*365*'排出係数'!$D$2*3/4/1000</f>
        <v>0</v>
      </c>
    </row>
    <row r="22" spans="1:2" ht="12.75" customHeight="1">
      <c r="A22" s="50" t="s">
        <v>0</v>
      </c>
      <c r="B22" s="77">
        <f>'基本項目'!B32*'基本項目'!C32*365*'排出係数'!$D$2*3/4/1000</f>
        <v>0</v>
      </c>
    </row>
    <row r="23" spans="1:2" ht="12.75" customHeight="1">
      <c r="A23" s="50" t="s">
        <v>1</v>
      </c>
      <c r="B23" s="77">
        <f>'基本項目'!B33*'基本項目'!C33*365*'排出係数'!$D$2*3/4/1000</f>
        <v>0</v>
      </c>
    </row>
    <row r="24" spans="1:2" ht="12.75" customHeight="1" thickBot="1">
      <c r="A24" s="50" t="s">
        <v>2</v>
      </c>
      <c r="B24" s="77">
        <f>'基本項目'!B34*'基本項目'!C34*365*'排出係数'!$D$2*3/4/1000</f>
        <v>0</v>
      </c>
    </row>
    <row r="25" spans="1:5" ht="12.75" customHeight="1" thickBot="1">
      <c r="A25" s="51" t="s">
        <v>3</v>
      </c>
      <c r="B25" s="78">
        <f>'基本項目'!B35*'基本項目'!C35*365*'排出係数'!$D$2*3/4/1000</f>
        <v>0</v>
      </c>
      <c r="C25" s="3"/>
      <c r="D25" s="119" t="s">
        <v>166</v>
      </c>
      <c r="E25" s="108">
        <v>460</v>
      </c>
    </row>
    <row r="26" spans="3:6" ht="12.75" customHeight="1" thickBot="1">
      <c r="C26" s="3"/>
      <c r="D26"/>
      <c r="E26"/>
      <c r="F26"/>
    </row>
    <row r="27" spans="3:5" ht="12.75" customHeight="1">
      <c r="C27" s="3"/>
      <c r="D27" s="45" t="s">
        <v>154</v>
      </c>
      <c r="E27" s="65"/>
    </row>
    <row r="28" spans="3:6" ht="12.75" customHeight="1">
      <c r="C28" s="3"/>
      <c r="D28" s="120" t="s">
        <v>10</v>
      </c>
      <c r="E28" s="46">
        <v>31</v>
      </c>
      <c r="F28"/>
    </row>
    <row r="29" spans="3:6" ht="12.75" customHeight="1">
      <c r="C29" s="3"/>
      <c r="D29" s="111" t="s">
        <v>6</v>
      </c>
      <c r="E29" s="46">
        <v>55</v>
      </c>
      <c r="F29"/>
    </row>
    <row r="30" spans="3:6" ht="12.75" customHeight="1">
      <c r="C30" s="3"/>
      <c r="D30" s="111" t="s">
        <v>7</v>
      </c>
      <c r="E30" s="46">
        <v>22</v>
      </c>
      <c r="F30"/>
    </row>
    <row r="31" spans="3:5" ht="12.75" customHeight="1">
      <c r="C31" s="3"/>
      <c r="D31" s="111" t="s">
        <v>9</v>
      </c>
      <c r="E31" s="52">
        <f>33.945*'排出係数'!D8</f>
        <v>19.6881</v>
      </c>
    </row>
    <row r="32" spans="3:5" ht="12.75" customHeight="1" thickBot="1">
      <c r="C32" s="3"/>
      <c r="D32" s="112" t="s">
        <v>8</v>
      </c>
      <c r="E32" s="53">
        <f>25*'排出係数'!D8</f>
        <v>14.499999999999998</v>
      </c>
    </row>
    <row r="33" ht="12.75" customHeight="1">
      <c r="C33" s="3"/>
    </row>
    <row r="35" spans="1:3" ht="12.75" customHeight="1" thickBot="1">
      <c r="A35"/>
      <c r="B35"/>
      <c r="C35"/>
    </row>
    <row r="36" spans="1:3" ht="12.75" customHeight="1">
      <c r="A36" s="55" t="s">
        <v>64</v>
      </c>
      <c r="B36" s="56" t="s">
        <v>112</v>
      </c>
      <c r="C36" s="57" t="s">
        <v>151</v>
      </c>
    </row>
    <row r="37" spans="1:3" ht="12.75" customHeight="1">
      <c r="A37" s="109" t="s">
        <v>66</v>
      </c>
      <c r="B37" s="54">
        <v>177</v>
      </c>
      <c r="C37" s="97"/>
    </row>
    <row r="38" spans="1:3" ht="12.75" customHeight="1">
      <c r="A38" s="109" t="s">
        <v>155</v>
      </c>
      <c r="B38" s="54">
        <v>177</v>
      </c>
      <c r="C38" s="97"/>
    </row>
    <row r="39" spans="1:3" ht="12.75" customHeight="1">
      <c r="A39" s="109" t="s">
        <v>39</v>
      </c>
      <c r="B39" s="113"/>
      <c r="C39" s="58">
        <v>364</v>
      </c>
    </row>
    <row r="40" spans="1:3" ht="12.75" customHeight="1" thickBot="1">
      <c r="A40" s="110" t="s">
        <v>67</v>
      </c>
      <c r="B40" s="114"/>
      <c r="C40" s="59">
        <v>400</v>
      </c>
    </row>
    <row r="42" ht="12.75" customHeight="1">
      <c r="D42"/>
    </row>
    <row r="43" ht="12.75" customHeight="1">
      <c r="D43"/>
    </row>
    <row r="44" ht="12.75" customHeight="1" thickBot="1">
      <c r="D44"/>
    </row>
    <row r="45" spans="1:5" ht="12.75" customHeight="1">
      <c r="A45" s="30" t="s">
        <v>40</v>
      </c>
      <c r="B45" s="35" t="s">
        <v>116</v>
      </c>
      <c r="C45" s="98" t="s">
        <v>153</v>
      </c>
      <c r="D45" s="98" t="s">
        <v>117</v>
      </c>
      <c r="E45" s="31" t="s">
        <v>105</v>
      </c>
    </row>
    <row r="46" spans="1:5" ht="12.75" customHeight="1">
      <c r="A46" s="42" t="s">
        <v>162</v>
      </c>
      <c r="B46" s="29">
        <v>87</v>
      </c>
      <c r="C46" s="60">
        <v>116</v>
      </c>
      <c r="D46" s="60">
        <v>212</v>
      </c>
      <c r="E46" s="36">
        <v>376</v>
      </c>
    </row>
    <row r="47" spans="1:5" ht="12.75" customHeight="1">
      <c r="A47" s="42" t="s">
        <v>118</v>
      </c>
      <c r="B47" s="29">
        <v>103</v>
      </c>
      <c r="C47" s="29">
        <v>98</v>
      </c>
      <c r="D47" s="29">
        <v>150</v>
      </c>
      <c r="E47" s="36">
        <v>444</v>
      </c>
    </row>
    <row r="48" spans="1:5" ht="12.75" customHeight="1">
      <c r="A48" s="99" t="s">
        <v>75</v>
      </c>
      <c r="B48" s="29">
        <v>0</v>
      </c>
      <c r="C48" s="29">
        <v>188</v>
      </c>
      <c r="D48" s="29">
        <v>238</v>
      </c>
      <c r="E48" s="36">
        <v>504</v>
      </c>
    </row>
    <row r="49" spans="1:5" ht="12.75" customHeight="1">
      <c r="A49" s="107" t="s">
        <v>119</v>
      </c>
      <c r="B49" s="29">
        <v>829</v>
      </c>
      <c r="C49" s="29">
        <v>0</v>
      </c>
      <c r="D49" s="29">
        <v>0</v>
      </c>
      <c r="E49" s="36">
        <v>0</v>
      </c>
    </row>
    <row r="50" spans="1:5" ht="12.75" customHeight="1" thickBot="1">
      <c r="A50" s="100" t="s">
        <v>120</v>
      </c>
      <c r="B50" s="38">
        <v>0</v>
      </c>
      <c r="C50" s="38">
        <v>0</v>
      </c>
      <c r="D50" s="38">
        <v>0</v>
      </c>
      <c r="E50" s="33">
        <v>0</v>
      </c>
    </row>
  </sheetData>
  <sheetProtection/>
  <printOptions/>
  <pageMargins left="0.787" right="0.787" top="0.984" bottom="0.984" header="0.512" footer="0.512"/>
  <pageSetup orientation="portrait" paperSize="9"/>
  <headerFooter alignWithMargins="0">
    <oddHeader>&amp;C削減単位
</oddHeader>
  </headerFooter>
  <drawing r:id="rId1"/>
</worksheet>
</file>

<file path=xl/worksheets/sheet11.xml><?xml version="1.0" encoding="utf-8"?>
<worksheet xmlns="http://schemas.openxmlformats.org/spreadsheetml/2006/main" xmlns:r="http://schemas.openxmlformats.org/officeDocument/2006/relationships">
  <dimension ref="A1:E31"/>
  <sheetViews>
    <sheetView zoomScalePageLayoutView="0" workbookViewId="0" topLeftCell="A1">
      <selection activeCell="A13" sqref="A13"/>
    </sheetView>
  </sheetViews>
  <sheetFormatPr defaultColWidth="13.00390625" defaultRowHeight="13.5"/>
  <sheetData>
    <row r="1" spans="1:5" ht="16.5">
      <c r="A1" s="25"/>
      <c r="B1" s="69" t="s">
        <v>182</v>
      </c>
      <c r="C1" s="69" t="s">
        <v>165</v>
      </c>
      <c r="D1" s="69" t="s">
        <v>111</v>
      </c>
      <c r="E1" s="70" t="s">
        <v>165</v>
      </c>
    </row>
    <row r="2" spans="1:5" ht="16.5">
      <c r="A2" s="26" t="s">
        <v>63</v>
      </c>
      <c r="B2" s="24">
        <v>3.6</v>
      </c>
      <c r="C2" s="24" t="s">
        <v>183</v>
      </c>
      <c r="D2" s="24">
        <v>0.368</v>
      </c>
      <c r="E2" s="49" t="s">
        <v>84</v>
      </c>
    </row>
    <row r="3" spans="1:5" ht="16.5">
      <c r="A3" s="26" t="s">
        <v>162</v>
      </c>
      <c r="B3" s="24">
        <v>41.1</v>
      </c>
      <c r="C3" s="24" t="s">
        <v>121</v>
      </c>
      <c r="D3" s="24">
        <v>2.08</v>
      </c>
      <c r="E3" s="49" t="s">
        <v>58</v>
      </c>
    </row>
    <row r="4" spans="1:5" ht="16.5">
      <c r="A4" s="26" t="s">
        <v>163</v>
      </c>
      <c r="B4" s="24">
        <v>100.5</v>
      </c>
      <c r="C4" s="24" t="s">
        <v>121</v>
      </c>
      <c r="D4" s="61">
        <v>6</v>
      </c>
      <c r="E4" s="49" t="s">
        <v>58</v>
      </c>
    </row>
    <row r="5" spans="1:5" ht="16.5">
      <c r="A5" s="26" t="s">
        <v>75</v>
      </c>
      <c r="B5" s="24">
        <v>36.7</v>
      </c>
      <c r="C5" s="24" t="s">
        <v>185</v>
      </c>
      <c r="D5" s="24">
        <v>2.49</v>
      </c>
      <c r="E5" s="49" t="s">
        <v>186</v>
      </c>
    </row>
    <row r="6" spans="1:5" ht="16.5">
      <c r="A6" s="26" t="s">
        <v>164</v>
      </c>
      <c r="B6" s="24">
        <v>34.6</v>
      </c>
      <c r="C6" s="24" t="s">
        <v>185</v>
      </c>
      <c r="D6" s="24">
        <v>2.32</v>
      </c>
      <c r="E6" s="49" t="s">
        <v>186</v>
      </c>
    </row>
    <row r="7" spans="1:5" ht="16.5">
      <c r="A7" s="26" t="s">
        <v>77</v>
      </c>
      <c r="B7" s="24">
        <v>38.2</v>
      </c>
      <c r="C7" s="24" t="s">
        <v>185</v>
      </c>
      <c r="D7" s="24">
        <v>2.62</v>
      </c>
      <c r="E7" s="49" t="s">
        <v>31</v>
      </c>
    </row>
    <row r="8" spans="1:5" ht="17.25" thickBot="1">
      <c r="A8" s="106" t="s">
        <v>195</v>
      </c>
      <c r="B8" s="92">
        <v>3.8</v>
      </c>
      <c r="C8" s="92" t="s">
        <v>184</v>
      </c>
      <c r="D8" s="95">
        <f>0.58</f>
        <v>0.58</v>
      </c>
      <c r="E8" s="94" t="s">
        <v>110</v>
      </c>
    </row>
    <row r="10" ht="13.5">
      <c r="A10" t="s">
        <v>59</v>
      </c>
    </row>
    <row r="11" ht="13.5">
      <c r="A11" t="s">
        <v>193</v>
      </c>
    </row>
    <row r="12" ht="13.5">
      <c r="A12" t="s">
        <v>194</v>
      </c>
    </row>
    <row r="13" ht="13.5">
      <c r="A13" t="s">
        <v>28</v>
      </c>
    </row>
    <row r="14" ht="14.25" thickBot="1"/>
    <row r="15" spans="1:5" ht="13.5">
      <c r="A15" s="89"/>
      <c r="B15" s="69" t="s">
        <v>181</v>
      </c>
      <c r="C15" s="69" t="s">
        <v>165</v>
      </c>
      <c r="D15" s="69" t="s">
        <v>83</v>
      </c>
      <c r="E15" s="90" t="s">
        <v>165</v>
      </c>
    </row>
    <row r="16" spans="1:5" ht="16.5">
      <c r="A16" s="26" t="s">
        <v>63</v>
      </c>
      <c r="B16" s="24">
        <v>22</v>
      </c>
      <c r="C16" s="24" t="s">
        <v>13</v>
      </c>
      <c r="D16" s="88">
        <f aca="true" t="shared" si="0" ref="D16:D22">B16/D2</f>
        <v>59.78260869565217</v>
      </c>
      <c r="E16" s="49" t="s">
        <v>85</v>
      </c>
    </row>
    <row r="17" spans="1:5" ht="16.5">
      <c r="A17" s="26" t="s">
        <v>162</v>
      </c>
      <c r="B17" s="24">
        <v>180</v>
      </c>
      <c r="C17" s="24" t="s">
        <v>14</v>
      </c>
      <c r="D17" s="88">
        <f t="shared" si="0"/>
        <v>86.53846153846153</v>
      </c>
      <c r="E17" s="49" t="s">
        <v>85</v>
      </c>
    </row>
    <row r="18" spans="1:5" ht="16.5">
      <c r="A18" s="26" t="s">
        <v>163</v>
      </c>
      <c r="B18" s="62">
        <v>822</v>
      </c>
      <c r="C18" s="24" t="s">
        <v>14</v>
      </c>
      <c r="D18" s="88">
        <f t="shared" si="0"/>
        <v>137</v>
      </c>
      <c r="E18" s="49" t="s">
        <v>86</v>
      </c>
    </row>
    <row r="19" spans="1:5" ht="16.5">
      <c r="A19" s="26" t="s">
        <v>75</v>
      </c>
      <c r="B19" s="24">
        <v>96</v>
      </c>
      <c r="C19" s="24" t="s">
        <v>188</v>
      </c>
      <c r="D19" s="88">
        <f t="shared" si="0"/>
        <v>38.554216867469876</v>
      </c>
      <c r="E19" s="49" t="s">
        <v>86</v>
      </c>
    </row>
    <row r="20" spans="1:5" ht="16.5">
      <c r="A20" s="26" t="s">
        <v>164</v>
      </c>
      <c r="B20" s="24">
        <v>155</v>
      </c>
      <c r="C20" s="24" t="s">
        <v>188</v>
      </c>
      <c r="D20" s="88">
        <f t="shared" si="0"/>
        <v>66.8103448275862</v>
      </c>
      <c r="E20" s="49" t="s">
        <v>86</v>
      </c>
    </row>
    <row r="21" spans="1:5" ht="16.5">
      <c r="A21" s="26" t="s">
        <v>77</v>
      </c>
      <c r="B21" s="24">
        <v>135</v>
      </c>
      <c r="C21" s="24" t="s">
        <v>188</v>
      </c>
      <c r="D21" s="88">
        <f t="shared" si="0"/>
        <v>51.52671755725191</v>
      </c>
      <c r="E21" s="49" t="s">
        <v>86</v>
      </c>
    </row>
    <row r="22" spans="1:5" ht="17.25" thickBot="1">
      <c r="A22" s="91" t="s">
        <v>168</v>
      </c>
      <c r="B22" s="92">
        <v>227</v>
      </c>
      <c r="C22" s="92" t="s">
        <v>12</v>
      </c>
      <c r="D22" s="93">
        <f t="shared" si="0"/>
        <v>391.3793103448276</v>
      </c>
      <c r="E22" s="94" t="s">
        <v>86</v>
      </c>
    </row>
    <row r="23" ht="14.25" thickBot="1"/>
    <row r="24" spans="1:5" ht="13.5">
      <c r="A24" s="89"/>
      <c r="B24" s="69" t="s">
        <v>181</v>
      </c>
      <c r="C24" s="101" t="s">
        <v>165</v>
      </c>
      <c r="D24" s="89" t="s">
        <v>180</v>
      </c>
      <c r="E24" s="70" t="s">
        <v>165</v>
      </c>
    </row>
    <row r="25" spans="1:5" ht="16.5">
      <c r="A25" s="26" t="s">
        <v>63</v>
      </c>
      <c r="B25" s="61">
        <f>B16/B2</f>
        <v>6.111111111111111</v>
      </c>
      <c r="C25" s="102" t="s">
        <v>104</v>
      </c>
      <c r="D25" s="104">
        <f>D2/B2</f>
        <v>0.10222222222222221</v>
      </c>
      <c r="E25" s="49" t="s">
        <v>122</v>
      </c>
    </row>
    <row r="26" spans="1:5" ht="16.5">
      <c r="A26" s="26" t="s">
        <v>162</v>
      </c>
      <c r="B26" s="61">
        <f aca="true" t="shared" si="1" ref="B26:B31">B17/B3</f>
        <v>4.37956204379562</v>
      </c>
      <c r="C26" s="102" t="s">
        <v>104</v>
      </c>
      <c r="D26" s="104">
        <f aca="true" t="shared" si="2" ref="D26:D31">D3/B3</f>
        <v>0.05060827250608273</v>
      </c>
      <c r="E26" s="49" t="s">
        <v>122</v>
      </c>
    </row>
    <row r="27" spans="1:5" ht="16.5">
      <c r="A27" s="26" t="s">
        <v>163</v>
      </c>
      <c r="B27" s="61">
        <f t="shared" si="1"/>
        <v>8.17910447761194</v>
      </c>
      <c r="C27" s="102" t="s">
        <v>104</v>
      </c>
      <c r="D27" s="104">
        <f t="shared" si="2"/>
        <v>0.05970149253731343</v>
      </c>
      <c r="E27" s="49" t="s">
        <v>122</v>
      </c>
    </row>
    <row r="28" spans="1:5" ht="16.5">
      <c r="A28" s="26" t="s">
        <v>75</v>
      </c>
      <c r="B28" s="61">
        <f t="shared" si="1"/>
        <v>2.6158038147138964</v>
      </c>
      <c r="C28" s="102" t="s">
        <v>104</v>
      </c>
      <c r="D28" s="104">
        <f t="shared" si="2"/>
        <v>0.06784741144414169</v>
      </c>
      <c r="E28" s="49" t="s">
        <v>122</v>
      </c>
    </row>
    <row r="29" spans="1:5" ht="16.5">
      <c r="A29" s="26" t="s">
        <v>164</v>
      </c>
      <c r="B29" s="61">
        <f t="shared" si="1"/>
        <v>4.479768786127168</v>
      </c>
      <c r="C29" s="102" t="s">
        <v>104</v>
      </c>
      <c r="D29" s="104">
        <f t="shared" si="2"/>
        <v>0.06705202312138728</v>
      </c>
      <c r="E29" s="49" t="s">
        <v>122</v>
      </c>
    </row>
    <row r="30" spans="1:5" ht="16.5">
      <c r="A30" s="26" t="s">
        <v>77</v>
      </c>
      <c r="B30" s="61">
        <f t="shared" si="1"/>
        <v>3.5340314136125652</v>
      </c>
      <c r="C30" s="102" t="s">
        <v>104</v>
      </c>
      <c r="D30" s="104">
        <f t="shared" si="2"/>
        <v>0.06858638743455497</v>
      </c>
      <c r="E30" s="49" t="s">
        <v>122</v>
      </c>
    </row>
    <row r="31" spans="1:5" ht="17.25" thickBot="1">
      <c r="A31" s="91" t="s">
        <v>168</v>
      </c>
      <c r="B31" s="95">
        <f t="shared" si="1"/>
        <v>59.73684210526316</v>
      </c>
      <c r="C31" s="103" t="s">
        <v>104</v>
      </c>
      <c r="D31" s="105">
        <f t="shared" si="2"/>
        <v>0.15263157894736842</v>
      </c>
      <c r="E31" s="94" t="s">
        <v>122</v>
      </c>
    </row>
  </sheetData>
  <sheetProtection/>
  <printOptions/>
  <pageMargins left="0.787" right="0.787" top="0.984" bottom="0.984" header="0.512" footer="0.512"/>
  <pageSetup orientation="portrait" paperSize="9"/>
  <headerFooter alignWithMargins="0">
    <oddHeader>&amp;Cエネルギー源別排出係数
エネルギー価格
</oddHeader>
  </headerFooter>
</worksheet>
</file>

<file path=xl/worksheets/sheet2.xml><?xml version="1.0" encoding="utf-8"?>
<worksheet xmlns="http://schemas.openxmlformats.org/spreadsheetml/2006/main" xmlns:r="http://schemas.openxmlformats.org/officeDocument/2006/relationships">
  <dimension ref="A1:F29"/>
  <sheetViews>
    <sheetView tabSelected="1" zoomScalePageLayoutView="0" workbookViewId="0" topLeftCell="A2">
      <selection activeCell="A18" sqref="A18"/>
    </sheetView>
  </sheetViews>
  <sheetFormatPr defaultColWidth="12.875" defaultRowHeight="12.75" customHeight="1"/>
  <cols>
    <col min="1" max="16384" width="12.875" style="4" customWidth="1"/>
  </cols>
  <sheetData>
    <row r="1" spans="1:2" ht="12.75" customHeight="1" thickBot="1">
      <c r="A1" s="146"/>
      <c r="B1" s="4" t="s">
        <v>60</v>
      </c>
    </row>
    <row r="2" spans="1:4" ht="12.75" customHeight="1" thickBot="1">
      <c r="A2" s="6"/>
      <c r="B2" s="6"/>
      <c r="C2" s="6"/>
      <c r="D2" s="6"/>
    </row>
    <row r="3" spans="1:4" ht="12.75" customHeight="1">
      <c r="A3" s="45" t="s">
        <v>11</v>
      </c>
      <c r="B3" s="98" t="s">
        <v>55</v>
      </c>
      <c r="C3" s="98" t="s">
        <v>165</v>
      </c>
      <c r="D3" s="148"/>
    </row>
    <row r="4" spans="1:4" ht="12.75" customHeight="1">
      <c r="A4" s="99" t="s">
        <v>41</v>
      </c>
      <c r="B4" s="125">
        <f>B29</f>
        <v>0</v>
      </c>
      <c r="C4" s="60" t="s">
        <v>44</v>
      </c>
      <c r="D4" s="149" t="s">
        <v>45</v>
      </c>
    </row>
    <row r="5" spans="1:4" ht="12.75" customHeight="1">
      <c r="A5" s="99" t="s">
        <v>162</v>
      </c>
      <c r="B5" s="125">
        <f>C29</f>
        <v>0</v>
      </c>
      <c r="C5" s="60" t="s">
        <v>50</v>
      </c>
      <c r="D5" s="149" t="s">
        <v>45</v>
      </c>
    </row>
    <row r="6" spans="1:4" ht="12.75" customHeight="1">
      <c r="A6" s="99" t="s">
        <v>42</v>
      </c>
      <c r="B6" s="125">
        <f>D29</f>
        <v>0</v>
      </c>
      <c r="C6" s="60" t="s">
        <v>50</v>
      </c>
      <c r="D6" s="149" t="s">
        <v>45</v>
      </c>
    </row>
    <row r="7" spans="1:4" ht="12.75" customHeight="1" thickBot="1">
      <c r="A7" s="150" t="s">
        <v>75</v>
      </c>
      <c r="B7" s="151">
        <f>E29</f>
        <v>0</v>
      </c>
      <c r="C7" s="152" t="s">
        <v>196</v>
      </c>
      <c r="D7" s="153" t="s">
        <v>45</v>
      </c>
    </row>
    <row r="8" spans="1:4" ht="12.75" customHeight="1">
      <c r="A8" s="45" t="s">
        <v>43</v>
      </c>
      <c r="B8" s="154">
        <f>SUM('基本項目'!E48:E51)</f>
        <v>0</v>
      </c>
      <c r="C8" s="147" t="s">
        <v>49</v>
      </c>
      <c r="D8" s="148" t="s">
        <v>45</v>
      </c>
    </row>
    <row r="9" spans="1:4" ht="12.75" customHeight="1" thickBot="1">
      <c r="A9" s="155" t="s">
        <v>77</v>
      </c>
      <c r="B9" s="156">
        <f>'基本項目'!E52</f>
        <v>0</v>
      </c>
      <c r="C9" s="157" t="s">
        <v>49</v>
      </c>
      <c r="D9" s="158" t="s">
        <v>45</v>
      </c>
    </row>
    <row r="10" spans="1:4" ht="12.75" customHeight="1" thickBot="1">
      <c r="A10" s="159" t="s">
        <v>168</v>
      </c>
      <c r="B10" s="160">
        <f>F29</f>
        <v>0</v>
      </c>
      <c r="C10" s="161" t="s">
        <v>50</v>
      </c>
      <c r="D10" s="162" t="s">
        <v>45</v>
      </c>
    </row>
    <row r="13" ht="12.75" customHeight="1">
      <c r="C13" s="204"/>
    </row>
    <row r="15" ht="12.75" customHeight="1" thickBot="1"/>
    <row r="16" spans="1:6" ht="12.75" customHeight="1">
      <c r="A16" s="45"/>
      <c r="B16" s="98" t="s">
        <v>15</v>
      </c>
      <c r="C16" s="98" t="s">
        <v>18</v>
      </c>
      <c r="D16" s="98" t="s">
        <v>19</v>
      </c>
      <c r="E16" s="98" t="s">
        <v>20</v>
      </c>
      <c r="F16" s="202" t="s">
        <v>124</v>
      </c>
    </row>
    <row r="17" spans="1:6" ht="12.75" customHeight="1">
      <c r="A17" s="203">
        <v>37772</v>
      </c>
      <c r="B17" s="60"/>
      <c r="C17" s="60"/>
      <c r="D17" s="60"/>
      <c r="E17" s="60"/>
      <c r="F17" s="46"/>
    </row>
    <row r="18" spans="1:6" ht="12.75" customHeight="1">
      <c r="A18" s="203">
        <f>A17+31</f>
        <v>37803</v>
      </c>
      <c r="B18" s="60"/>
      <c r="C18" s="60"/>
      <c r="D18" s="60"/>
      <c r="E18" s="60"/>
      <c r="F18" s="46"/>
    </row>
    <row r="19" spans="1:6" ht="12.75" customHeight="1">
      <c r="A19" s="203">
        <f>A18+31</f>
        <v>37834</v>
      </c>
      <c r="B19" s="60"/>
      <c r="C19" s="60"/>
      <c r="D19" s="60"/>
      <c r="E19" s="60"/>
      <c r="F19" s="46"/>
    </row>
    <row r="20" spans="1:6" ht="12.75" customHeight="1">
      <c r="A20" s="203">
        <f>A19+31</f>
        <v>37865</v>
      </c>
      <c r="B20" s="60"/>
      <c r="C20" s="60"/>
      <c r="D20" s="60"/>
      <c r="E20" s="60"/>
      <c r="F20" s="46"/>
    </row>
    <row r="21" spans="1:6" ht="12.75" customHeight="1">
      <c r="A21" s="203">
        <f>A20+31</f>
        <v>37896</v>
      </c>
      <c r="B21" s="60"/>
      <c r="C21" s="60"/>
      <c r="D21" s="60"/>
      <c r="E21" s="60"/>
      <c r="F21" s="46"/>
    </row>
    <row r="22" spans="1:6" ht="12.75" customHeight="1">
      <c r="A22" s="203">
        <f aca="true" t="shared" si="0" ref="A22:A28">A21+31</f>
        <v>37927</v>
      </c>
      <c r="B22" s="60"/>
      <c r="C22" s="60"/>
      <c r="D22" s="60"/>
      <c r="E22" s="60"/>
      <c r="F22" s="46"/>
    </row>
    <row r="23" spans="1:6" ht="12.75" customHeight="1">
      <c r="A23" s="203">
        <f t="shared" si="0"/>
        <v>37958</v>
      </c>
      <c r="B23" s="60"/>
      <c r="C23" s="60"/>
      <c r="D23" s="60"/>
      <c r="E23" s="60"/>
      <c r="F23" s="46"/>
    </row>
    <row r="24" spans="1:6" ht="12.75" customHeight="1">
      <c r="A24" s="203">
        <f t="shared" si="0"/>
        <v>37989</v>
      </c>
      <c r="B24" s="60"/>
      <c r="C24" s="60"/>
      <c r="D24" s="60"/>
      <c r="E24" s="60"/>
      <c r="F24" s="46"/>
    </row>
    <row r="25" spans="1:6" ht="12.75" customHeight="1">
      <c r="A25" s="203">
        <f t="shared" si="0"/>
        <v>38020</v>
      </c>
      <c r="B25" s="60"/>
      <c r="C25" s="60"/>
      <c r="D25" s="60"/>
      <c r="E25" s="60"/>
      <c r="F25" s="46"/>
    </row>
    <row r="26" spans="1:6" ht="12.75" customHeight="1">
      <c r="A26" s="203">
        <f t="shared" si="0"/>
        <v>38051</v>
      </c>
      <c r="B26" s="60"/>
      <c r="C26" s="60"/>
      <c r="D26" s="60"/>
      <c r="E26" s="60"/>
      <c r="F26" s="46"/>
    </row>
    <row r="27" spans="1:6" ht="12.75" customHeight="1">
      <c r="A27" s="203">
        <f t="shared" si="0"/>
        <v>38082</v>
      </c>
      <c r="B27" s="60"/>
      <c r="C27" s="60"/>
      <c r="D27" s="60"/>
      <c r="E27" s="60"/>
      <c r="F27" s="46"/>
    </row>
    <row r="28" spans="1:6" ht="12.75" customHeight="1">
      <c r="A28" s="203">
        <f t="shared" si="0"/>
        <v>38113</v>
      </c>
      <c r="B28" s="60"/>
      <c r="C28" s="60"/>
      <c r="D28" s="60"/>
      <c r="E28" s="60"/>
      <c r="F28" s="46"/>
    </row>
    <row r="29" spans="1:6" ht="12.75" customHeight="1" thickBot="1">
      <c r="A29" s="199" t="s">
        <v>80</v>
      </c>
      <c r="B29" s="200">
        <f>SUM(B17:B28)</f>
        <v>0</v>
      </c>
      <c r="C29" s="200">
        <f>SUM(C17:C28)</f>
        <v>0</v>
      </c>
      <c r="D29" s="200">
        <f>SUM(D17:D28)</f>
        <v>0</v>
      </c>
      <c r="E29" s="200">
        <f>SUM(E17:E28)</f>
        <v>0</v>
      </c>
      <c r="F29" s="201">
        <f>SUM(F17:F28)</f>
        <v>0</v>
      </c>
    </row>
  </sheetData>
  <sheetProtection/>
  <printOptions/>
  <pageMargins left="0.787" right="0.787" top="0.984" bottom="0.984" header="0.512" footer="0.512"/>
  <pageSetup orientation="portrait" paperSize="9"/>
  <headerFooter alignWithMargins="0">
    <oddHeader>&amp;Cエネルギー消費状況</oddHeader>
    <oddFooter>&amp;C記入が終わりましたら
次のシートをクリックしてください</oddFooter>
  </headerFooter>
  <drawing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D24" sqref="D24"/>
    </sheetView>
  </sheetViews>
  <sheetFormatPr defaultColWidth="12.875" defaultRowHeight="12.75" customHeight="1"/>
  <cols>
    <col min="1" max="16384" width="12.875" style="4" customWidth="1"/>
  </cols>
  <sheetData>
    <row r="1" spans="1:3" ht="12.75" customHeight="1">
      <c r="A1" s="124" t="s">
        <v>57</v>
      </c>
      <c r="B1" s="98" t="s">
        <v>92</v>
      </c>
      <c r="C1" s="184" t="s">
        <v>93</v>
      </c>
    </row>
    <row r="2" spans="1:3" ht="12.75" customHeight="1">
      <c r="A2" s="99" t="s">
        <v>41</v>
      </c>
      <c r="B2" s="125">
        <f>エネルギー!B4*'排出係数'!B2</f>
        <v>0</v>
      </c>
      <c r="C2" s="185">
        <f>エネルギー!B4*'排出係数'!D2</f>
        <v>0</v>
      </c>
    </row>
    <row r="3" spans="1:4" ht="12.75" customHeight="1">
      <c r="A3" s="99" t="s">
        <v>162</v>
      </c>
      <c r="B3" s="125">
        <f>エネルギー!B5*'排出係数'!B3</f>
        <v>0</v>
      </c>
      <c r="C3" s="185">
        <f>エネルギー!B5*'排出係数'!D3</f>
        <v>0</v>
      </c>
      <c r="D3" s="6"/>
    </row>
    <row r="4" spans="1:3" ht="12.75" customHeight="1">
      <c r="A4" s="99" t="s">
        <v>16</v>
      </c>
      <c r="B4" s="125">
        <f>エネルギー!B6*'排出係数'!B4</f>
        <v>0</v>
      </c>
      <c r="C4" s="185">
        <f>エネルギー!B6*'排出係数'!D4</f>
        <v>0</v>
      </c>
    </row>
    <row r="5" spans="1:3" ht="12.75" customHeight="1">
      <c r="A5" s="99" t="s">
        <v>75</v>
      </c>
      <c r="B5" s="125">
        <f>エネルギー!B7*'排出係数'!B5</f>
        <v>0</v>
      </c>
      <c r="C5" s="185">
        <f>エネルギー!B7*'排出係数'!D5</f>
        <v>0</v>
      </c>
    </row>
    <row r="6" spans="1:3" ht="12.75" customHeight="1">
      <c r="A6" s="99" t="s">
        <v>17</v>
      </c>
      <c r="B6" s="125">
        <f>エネルギー!B8*'排出係数'!B6</f>
        <v>0</v>
      </c>
      <c r="C6" s="185">
        <f>エネルギー!B8*'排出係数'!D6</f>
        <v>0</v>
      </c>
    </row>
    <row r="7" spans="1:3" ht="12.75" customHeight="1">
      <c r="A7" s="99" t="s">
        <v>77</v>
      </c>
      <c r="B7" s="125">
        <f>エネルギー!B9*'排出係数'!B7</f>
        <v>0</v>
      </c>
      <c r="C7" s="185">
        <f>エネルギー!B9*'排出係数'!D7</f>
        <v>0</v>
      </c>
    </row>
    <row r="8" spans="1:3" ht="12.75" customHeight="1">
      <c r="A8" s="126" t="s">
        <v>168</v>
      </c>
      <c r="B8" s="125">
        <f>エネルギー!B10*'排出係数'!B8</f>
        <v>0</v>
      </c>
      <c r="C8" s="186">
        <f>エネルギー!B10*'排出係数'!D8</f>
        <v>0</v>
      </c>
    </row>
    <row r="9" spans="1:3" ht="12.75" customHeight="1" thickBot="1">
      <c r="A9" s="100" t="s">
        <v>80</v>
      </c>
      <c r="B9" s="168">
        <f>SUM(B2:B8)</f>
        <v>0</v>
      </c>
      <c r="C9" s="187">
        <f>SUM(C2:C8)</f>
        <v>0</v>
      </c>
    </row>
    <row r="10" ht="12.75" customHeight="1" thickBot="1"/>
    <row r="11" spans="1:3" ht="12.75" customHeight="1">
      <c r="A11" s="124" t="s">
        <v>189</v>
      </c>
      <c r="B11" s="98" t="s">
        <v>182</v>
      </c>
      <c r="C11" s="184" t="s">
        <v>94</v>
      </c>
    </row>
    <row r="12" spans="1:3" ht="12.75" customHeight="1">
      <c r="A12" s="99" t="s">
        <v>41</v>
      </c>
      <c r="B12" s="127">
        <f>IF(B2=0,0,B2/$B$9)</f>
        <v>0</v>
      </c>
      <c r="C12" s="190">
        <f>IF(C2=0,0,C2/$C$9)</f>
        <v>0</v>
      </c>
    </row>
    <row r="13" spans="1:3" ht="12.75" customHeight="1">
      <c r="A13" s="99" t="s">
        <v>162</v>
      </c>
      <c r="B13" s="127">
        <f aca="true" t="shared" si="0" ref="B13:B18">IF(B3=0,0,B3/$B$9)</f>
        <v>0</v>
      </c>
      <c r="C13" s="190">
        <f aca="true" t="shared" si="1" ref="C13:C18">IF(C3=0,0,C3/$C$9)</f>
        <v>0</v>
      </c>
    </row>
    <row r="14" spans="1:3" ht="12.75" customHeight="1">
      <c r="A14" s="99" t="s">
        <v>16</v>
      </c>
      <c r="B14" s="127">
        <f t="shared" si="0"/>
        <v>0</v>
      </c>
      <c r="C14" s="190">
        <f t="shared" si="1"/>
        <v>0</v>
      </c>
    </row>
    <row r="15" spans="1:3" ht="12.75" customHeight="1">
      <c r="A15" s="99" t="s">
        <v>75</v>
      </c>
      <c r="B15" s="127">
        <f t="shared" si="0"/>
        <v>0</v>
      </c>
      <c r="C15" s="190">
        <f t="shared" si="1"/>
        <v>0</v>
      </c>
    </row>
    <row r="16" spans="1:3" ht="12.75" customHeight="1">
      <c r="A16" s="99" t="s">
        <v>17</v>
      </c>
      <c r="B16" s="127">
        <f t="shared" si="0"/>
        <v>0</v>
      </c>
      <c r="C16" s="190">
        <f t="shared" si="1"/>
        <v>0</v>
      </c>
    </row>
    <row r="17" spans="1:3" ht="12.75" customHeight="1">
      <c r="A17" s="99" t="s">
        <v>77</v>
      </c>
      <c r="B17" s="127">
        <f t="shared" si="0"/>
        <v>0</v>
      </c>
      <c r="C17" s="190">
        <f t="shared" si="1"/>
        <v>0</v>
      </c>
    </row>
    <row r="18" spans="1:3" ht="12.75" customHeight="1">
      <c r="A18" s="126" t="s">
        <v>168</v>
      </c>
      <c r="B18" s="127">
        <f t="shared" si="0"/>
        <v>0</v>
      </c>
      <c r="C18" s="190">
        <f t="shared" si="1"/>
        <v>0</v>
      </c>
    </row>
    <row r="19" spans="1:3" ht="12.75" customHeight="1" thickBot="1">
      <c r="A19" s="100" t="s">
        <v>80</v>
      </c>
      <c r="B19" s="128">
        <f>SUM(B12:B18)</f>
        <v>0</v>
      </c>
      <c r="C19" s="191">
        <f>SUM(C12:C18)</f>
        <v>0</v>
      </c>
    </row>
    <row r="22" spans="1:6" ht="12.75" customHeight="1" thickBot="1">
      <c r="A22" s="176"/>
      <c r="B22" s="176"/>
      <c r="C22" s="176"/>
      <c r="E22" s="176"/>
      <c r="F22" s="176"/>
    </row>
    <row r="23" spans="1:6" ht="12.75" customHeight="1" thickBot="1">
      <c r="A23" s="179"/>
      <c r="B23" s="180"/>
      <c r="C23" s="181" t="s">
        <v>89</v>
      </c>
      <c r="D23" s="182">
        <v>2190</v>
      </c>
      <c r="E23" s="180" t="s">
        <v>91</v>
      </c>
      <c r="F23" s="115" t="s">
        <v>88</v>
      </c>
    </row>
    <row r="24" spans="1:6" ht="12.75" customHeight="1" thickBot="1">
      <c r="A24" s="166"/>
      <c r="B24" s="176"/>
      <c r="C24" s="177" t="s">
        <v>90</v>
      </c>
      <c r="D24" s="183">
        <f>IF('基本項目'!B2="",0,C9/'基本項目'!B2)</f>
        <v>0</v>
      </c>
      <c r="E24" s="180" t="s">
        <v>91</v>
      </c>
      <c r="F24" s="153" t="s">
        <v>88</v>
      </c>
    </row>
    <row r="25" ht="12.75" customHeight="1">
      <c r="A25" s="178"/>
    </row>
  </sheetData>
  <sheetProtection/>
  <printOptions/>
  <pageMargins left="0.787" right="0.787" top="0.984" bottom="0.984" header="0.512" footer="0.512"/>
  <pageSetup orientation="portrait" paperSize="9"/>
  <headerFooter alignWithMargins="0">
    <oddHeader>&amp;C現状分析</oddHeader>
    <oddFooter>&amp;C次のシートをクリックすると
グラフが見られます</oddFooter>
  </headerFooter>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F18" sqref="F18"/>
    </sheetView>
  </sheetViews>
  <sheetFormatPr defaultColWidth="12.875" defaultRowHeight="12.75" customHeight="1"/>
  <cols>
    <col min="1" max="16384" width="12.875" style="4" customWidth="1"/>
  </cols>
  <sheetData>
    <row r="1" ht="12.75" customHeight="1">
      <c r="A1" s="188" t="s">
        <v>56</v>
      </c>
    </row>
    <row r="27" ht="12.75" customHeight="1">
      <c r="A27" s="188" t="s">
        <v>27</v>
      </c>
    </row>
  </sheetData>
  <sheetProtection/>
  <printOptions/>
  <pageMargins left="0.787" right="0.787" top="0.984" bottom="0.984" header="0.512" footer="0.512"/>
  <pageSetup orientation="portrait" paperSize="9"/>
  <headerFooter alignWithMargins="0">
    <oddHeader>&amp;C消費状況グラフ</oddHeader>
    <oddFooter>&amp;C次のシートをクリックしてください</oddFooter>
  </headerFooter>
  <drawing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1">
      <selection activeCell="E38" sqref="E38"/>
    </sheetView>
  </sheetViews>
  <sheetFormatPr defaultColWidth="12.875" defaultRowHeight="12.75" customHeight="1"/>
  <cols>
    <col min="1" max="16384" width="12.875" style="2" customWidth="1"/>
  </cols>
  <sheetData>
    <row r="1" spans="1:2" ht="12.75" customHeight="1">
      <c r="A1" s="30" t="s">
        <v>71</v>
      </c>
      <c r="B1" s="79"/>
    </row>
    <row r="2" spans="1:2" ht="12.75" customHeight="1">
      <c r="A2" s="50" t="s">
        <v>72</v>
      </c>
      <c r="B2" s="37"/>
    </row>
    <row r="3" spans="1:2" ht="12.75" customHeight="1">
      <c r="A3" s="197" t="s">
        <v>73</v>
      </c>
      <c r="B3" s="195"/>
    </row>
    <row r="4" spans="1:6" ht="12.75" customHeight="1" thickBot="1">
      <c r="A4" s="198" t="s">
        <v>74</v>
      </c>
      <c r="B4" s="196"/>
      <c r="C4" s="3"/>
      <c r="D4" s="3"/>
      <c r="E4" s="3"/>
      <c r="F4" s="3"/>
    </row>
    <row r="5" spans="3:6" ht="12.75" customHeight="1" thickBot="1">
      <c r="C5" s="3"/>
      <c r="D5" s="3"/>
      <c r="E5" s="3"/>
      <c r="F5" s="3"/>
    </row>
    <row r="6" spans="1:5" ht="12.75" customHeight="1">
      <c r="A6" s="30" t="s">
        <v>179</v>
      </c>
      <c r="B6" s="35" t="s">
        <v>35</v>
      </c>
      <c r="C6" s="35" t="s">
        <v>112</v>
      </c>
      <c r="D6" s="35" t="s">
        <v>167</v>
      </c>
      <c r="E6" s="31" t="s">
        <v>151</v>
      </c>
    </row>
    <row r="7" spans="1:5" ht="12.75" customHeight="1">
      <c r="A7" s="50" t="s">
        <v>198</v>
      </c>
      <c r="B7" s="28"/>
      <c r="C7" s="28"/>
      <c r="D7" s="28"/>
      <c r="E7" s="37"/>
    </row>
    <row r="8" spans="1:5" ht="12.75" customHeight="1">
      <c r="A8" s="50" t="s">
        <v>199</v>
      </c>
      <c r="B8" s="28"/>
      <c r="C8" s="28"/>
      <c r="D8" s="28"/>
      <c r="E8" s="37"/>
    </row>
    <row r="9" spans="1:5" ht="12.75" customHeight="1">
      <c r="A9" s="50" t="s">
        <v>200</v>
      </c>
      <c r="B9" s="28"/>
      <c r="C9" s="28"/>
      <c r="D9" s="28"/>
      <c r="E9" s="37"/>
    </row>
    <row r="10" spans="1:5" ht="12.75" customHeight="1">
      <c r="A10" s="50" t="s">
        <v>201</v>
      </c>
      <c r="B10" s="28"/>
      <c r="C10" s="28"/>
      <c r="D10" s="28"/>
      <c r="E10" s="37"/>
    </row>
    <row r="11" spans="1:5" ht="12.75" customHeight="1" thickBot="1">
      <c r="A11" s="51" t="s">
        <v>197</v>
      </c>
      <c r="B11" s="121"/>
      <c r="C11" s="121"/>
      <c r="D11" s="121"/>
      <c r="E11" s="96"/>
    </row>
    <row r="12" ht="12.75" customHeight="1" thickBot="1"/>
    <row r="13" spans="1:3" ht="12.75" customHeight="1">
      <c r="A13" s="30" t="s">
        <v>157</v>
      </c>
      <c r="B13" s="31" t="s">
        <v>156</v>
      </c>
      <c r="C13"/>
    </row>
    <row r="14" spans="1:4" ht="12.75" customHeight="1" thickBot="1">
      <c r="A14" s="32" t="s">
        <v>29</v>
      </c>
      <c r="B14" s="96"/>
      <c r="C14"/>
      <c r="D14" s="3"/>
    </row>
    <row r="15" spans="1:4" ht="12.75" customHeight="1">
      <c r="A15" s="50" t="s">
        <v>99</v>
      </c>
      <c r="B15" s="37"/>
      <c r="C15" s="3"/>
      <c r="D15" s="3"/>
    </row>
    <row r="16" spans="1:5" ht="12.75" customHeight="1">
      <c r="A16" s="50" t="s">
        <v>103</v>
      </c>
      <c r="B16" s="37"/>
      <c r="C16" s="3"/>
      <c r="E16" s="3"/>
    </row>
    <row r="17" spans="1:5" ht="12.75" customHeight="1">
      <c r="A17" s="50" t="s">
        <v>87</v>
      </c>
      <c r="B17" s="37"/>
      <c r="C17" s="3"/>
      <c r="E17" s="3"/>
    </row>
    <row r="18" spans="1:5" ht="12.75" customHeight="1">
      <c r="A18" s="50" t="s">
        <v>123</v>
      </c>
      <c r="B18" s="37"/>
      <c r="C18" s="3"/>
      <c r="E18" s="3"/>
    </row>
    <row r="19" spans="1:5" ht="12.75" customHeight="1">
      <c r="A19" s="50" t="s">
        <v>0</v>
      </c>
      <c r="B19" s="37"/>
      <c r="C19" s="3"/>
      <c r="E19" s="3"/>
    </row>
    <row r="20" spans="1:3" ht="12.75" customHeight="1">
      <c r="A20" s="50" t="s">
        <v>1</v>
      </c>
      <c r="B20" s="37"/>
      <c r="C20" s="3"/>
    </row>
    <row r="21" spans="1:3" ht="12.75" customHeight="1">
      <c r="A21" s="50" t="s">
        <v>2</v>
      </c>
      <c r="B21" s="37"/>
      <c r="C21" s="3"/>
    </row>
    <row r="22" spans="1:3" ht="12.75" customHeight="1" thickBot="1">
      <c r="A22" s="51" t="s">
        <v>3</v>
      </c>
      <c r="B22" s="96"/>
      <c r="C22" s="3"/>
    </row>
    <row r="23" ht="12.75" customHeight="1" thickBot="1"/>
    <row r="24" spans="1:3" ht="12.75" customHeight="1">
      <c r="A24" s="30" t="s">
        <v>64</v>
      </c>
      <c r="B24" s="31" t="s">
        <v>112</v>
      </c>
      <c r="C24"/>
    </row>
    <row r="25" spans="1:3" ht="12.75" customHeight="1">
      <c r="A25" s="50" t="s">
        <v>69</v>
      </c>
      <c r="B25" s="37"/>
      <c r="C25"/>
    </row>
    <row r="26" spans="1:3" ht="12.75" customHeight="1">
      <c r="A26" s="50" t="s">
        <v>155</v>
      </c>
      <c r="B26" s="37"/>
      <c r="C26"/>
    </row>
    <row r="27" spans="1:3" ht="12.75" customHeight="1">
      <c r="A27" s="50" t="s">
        <v>51</v>
      </c>
      <c r="B27" s="97"/>
      <c r="C27"/>
    </row>
    <row r="28" spans="1:3" ht="12.75" customHeight="1" thickBot="1">
      <c r="A28" s="51" t="s">
        <v>52</v>
      </c>
      <c r="B28" s="165"/>
      <c r="C28"/>
    </row>
    <row r="30" ht="12.75" customHeight="1" thickBot="1"/>
    <row r="31" spans="1:5" ht="12.75" customHeight="1">
      <c r="A31" s="30" t="s">
        <v>40</v>
      </c>
      <c r="B31" s="35" t="s">
        <v>173</v>
      </c>
      <c r="C31"/>
      <c r="D31"/>
      <c r="E31"/>
    </row>
    <row r="32" spans="1:5" ht="12.75" customHeight="1">
      <c r="A32" s="50" t="s">
        <v>162</v>
      </c>
      <c r="B32" s="28"/>
      <c r="C32"/>
      <c r="D32"/>
      <c r="E32"/>
    </row>
    <row r="33" spans="1:5" ht="12.75" customHeight="1">
      <c r="A33" s="42" t="s">
        <v>118</v>
      </c>
      <c r="B33" s="28"/>
      <c r="C33"/>
      <c r="D33"/>
      <c r="E33"/>
    </row>
    <row r="34" spans="1:5" ht="12.75" customHeight="1">
      <c r="A34" s="42" t="s">
        <v>75</v>
      </c>
      <c r="B34" s="163"/>
      <c r="C34"/>
      <c r="D34"/>
      <c r="E34"/>
    </row>
    <row r="35" spans="1:5" ht="12.75" customHeight="1" thickBot="1">
      <c r="A35" s="32" t="s">
        <v>119</v>
      </c>
      <c r="B35" s="121"/>
      <c r="C35"/>
      <c r="D35"/>
      <c r="E35"/>
    </row>
    <row r="37" spans="1:4" ht="12.75" customHeight="1">
      <c r="A37" s="4"/>
      <c r="B37" s="4"/>
      <c r="C37" s="4"/>
      <c r="D37" s="4"/>
    </row>
    <row r="38" spans="1:5" ht="12.75" customHeight="1">
      <c r="A38"/>
      <c r="B38"/>
      <c r="C38"/>
      <c r="D38" s="4"/>
      <c r="E38" s="4"/>
    </row>
    <row r="39" spans="1:5" ht="12.75" customHeight="1">
      <c r="A39"/>
      <c r="B39"/>
      <c r="C39"/>
      <c r="D39" s="4"/>
      <c r="E39" s="4"/>
    </row>
    <row r="40" spans="3:5" ht="12.75" customHeight="1">
      <c r="C40" s="4"/>
      <c r="D40" s="4"/>
      <c r="E40" s="4"/>
    </row>
    <row r="41" spans="1:5" ht="12.75" customHeight="1" thickBot="1">
      <c r="A41"/>
      <c r="B41"/>
      <c r="C41" s="4"/>
      <c r="D41" s="4"/>
      <c r="E41" s="4"/>
    </row>
    <row r="42" spans="1:5" ht="12.75" customHeight="1">
      <c r="A42" s="45" t="s">
        <v>154</v>
      </c>
      <c r="B42" s="65"/>
      <c r="C42" s="4"/>
      <c r="D42" s="4"/>
      <c r="E42" s="4"/>
    </row>
    <row r="43" spans="1:5" ht="12.75" customHeight="1">
      <c r="A43" s="120" t="s">
        <v>10</v>
      </c>
      <c r="B43" s="63"/>
      <c r="C43" s="4"/>
      <c r="D43" s="4"/>
      <c r="E43" s="4"/>
    </row>
    <row r="44" spans="1:6" ht="12.75" customHeight="1" thickBot="1">
      <c r="A44" s="112" t="s">
        <v>6</v>
      </c>
      <c r="B44" s="205"/>
      <c r="C44" s="4"/>
      <c r="D44" s="4"/>
      <c r="E44" s="4"/>
      <c r="F44"/>
    </row>
    <row r="45" spans="1:6" ht="12.75" customHeight="1">
      <c r="A45"/>
      <c r="B45"/>
      <c r="C45" s="4"/>
      <c r="D45" s="4"/>
      <c r="E45" s="4"/>
      <c r="F45"/>
    </row>
    <row r="46" spans="1:5" ht="12.75" customHeight="1">
      <c r="A46" s="4"/>
      <c r="B46" s="4"/>
      <c r="C46" s="4"/>
      <c r="D46" s="4"/>
      <c r="E46" s="4"/>
    </row>
    <row r="47" spans="1:5" ht="12.75" customHeight="1" thickBot="1">
      <c r="A47" s="4"/>
      <c r="B47" s="4"/>
      <c r="C47" s="4"/>
      <c r="D47" s="4"/>
      <c r="E47" s="4"/>
    </row>
    <row r="48" spans="1:5" ht="12.75" customHeight="1">
      <c r="A48" s="45" t="s">
        <v>109</v>
      </c>
      <c r="B48" s="65"/>
      <c r="C48" s="4"/>
      <c r="D48" s="4"/>
      <c r="E48" s="4"/>
    </row>
    <row r="49" spans="1:5" ht="12.75" customHeight="1">
      <c r="A49" s="111" t="s">
        <v>9</v>
      </c>
      <c r="B49" s="63"/>
      <c r="C49" s="4"/>
      <c r="D49" s="4"/>
      <c r="E49" s="4"/>
    </row>
    <row r="50" spans="1:5" ht="12.75" customHeight="1">
      <c r="A50"/>
      <c r="B50"/>
      <c r="C50" s="4"/>
      <c r="D50" s="4"/>
      <c r="E50" s="4"/>
    </row>
    <row r="51" spans="1:5" ht="12.75" customHeight="1">
      <c r="A51" s="4"/>
      <c r="B51" s="4"/>
      <c r="C51" s="4"/>
      <c r="D51" s="4"/>
      <c r="E51" s="4"/>
    </row>
    <row r="52" spans="1:5" ht="12.75" customHeight="1">
      <c r="A52" s="4"/>
      <c r="B52" s="4"/>
      <c r="C52" s="4"/>
      <c r="D52" s="4"/>
      <c r="E52" s="4"/>
    </row>
    <row r="54" ht="12.75" customHeight="1">
      <c r="E54" s="4"/>
    </row>
    <row r="55" spans="1:5" ht="12.75" customHeight="1">
      <c r="A55" s="4"/>
      <c r="B55" s="4"/>
      <c r="C55" s="4"/>
      <c r="D55" s="4"/>
      <c r="E55" s="4"/>
    </row>
  </sheetData>
  <sheetProtection/>
  <dataValidations count="1">
    <dataValidation type="list" allowBlank="1" showInputMessage="1" showErrorMessage="1" sqref="B32 B43:B44 B7:E11 B2 B49 B25:B26 B14:B22 B33 B35">
      <formula1>"○"</formula1>
    </dataValidation>
  </dataValidations>
  <printOptions/>
  <pageMargins left="0.787" right="0.787" top="0.984" bottom="0.984" header="0.512" footer="0.512"/>
  <pageSetup orientation="portrait" paperSize="9"/>
  <headerFooter alignWithMargins="0">
    <oddHeader>&amp;C削減対策
</oddHeader>
    <oddFooter>&amp;C記入が終わりましたら
次のシートをクリックしてください</oddFooter>
  </headerFooter>
  <drawing r:id="rId1"/>
</worksheet>
</file>

<file path=xl/worksheets/sheet6.xml><?xml version="1.0" encoding="utf-8"?>
<worksheet xmlns="http://schemas.openxmlformats.org/spreadsheetml/2006/main" xmlns:r="http://schemas.openxmlformats.org/officeDocument/2006/relationships">
  <dimension ref="A1:F51"/>
  <sheetViews>
    <sheetView zoomScalePageLayoutView="0" workbookViewId="0" topLeftCell="A13">
      <selection activeCell="E44" sqref="E44"/>
    </sheetView>
  </sheetViews>
  <sheetFormatPr defaultColWidth="12.875" defaultRowHeight="12.75" customHeight="1"/>
  <cols>
    <col min="1" max="16384" width="12.875" style="4" customWidth="1"/>
  </cols>
  <sheetData>
    <row r="1" spans="1:5" ht="12.75" customHeight="1">
      <c r="A1" s="30" t="s">
        <v>71</v>
      </c>
      <c r="B1" s="122"/>
      <c r="C1" s="2"/>
      <c r="D1" s="2"/>
      <c r="E1" s="2" t="s">
        <v>68</v>
      </c>
    </row>
    <row r="2" spans="1:4" ht="12.75" customHeight="1" thickBot="1">
      <c r="A2" s="50" t="s">
        <v>72</v>
      </c>
      <c r="B2" s="123">
        <f>IF('削減対策'!B2="○",'削減原単位'!C3,0)</f>
        <v>0</v>
      </c>
      <c r="C2" s="2"/>
      <c r="D2" s="2"/>
    </row>
    <row r="3" spans="1:4" ht="12.75" customHeight="1">
      <c r="A3" s="197" t="s">
        <v>73</v>
      </c>
      <c r="B3" s="209">
        <f>IF('削減対策'!B3="○",'削減原単位'!B4,0)</f>
        <v>0</v>
      </c>
      <c r="C3" s="134" t="s">
        <v>158</v>
      </c>
      <c r="D3" s="2"/>
    </row>
    <row r="4" spans="1:3" ht="12.75" customHeight="1" thickBot="1">
      <c r="A4" s="198" t="s">
        <v>74</v>
      </c>
      <c r="B4" s="206">
        <f>IF('削減対策'!B4="○",'削減原単位'!B5,0)</f>
        <v>0</v>
      </c>
      <c r="C4" s="133">
        <f>B2+B3+B4</f>
        <v>0</v>
      </c>
    </row>
    <row r="5" spans="1:4" ht="12.75" customHeight="1" thickBot="1">
      <c r="A5" s="2"/>
      <c r="B5" s="2"/>
      <c r="C5" s="3"/>
      <c r="D5" s="3"/>
    </row>
    <row r="6" spans="1:5" ht="12.75" customHeight="1">
      <c r="A6" s="30" t="s">
        <v>179</v>
      </c>
      <c r="B6" s="35" t="s">
        <v>35</v>
      </c>
      <c r="C6" s="47" t="s">
        <v>112</v>
      </c>
      <c r="D6" s="47" t="s">
        <v>167</v>
      </c>
      <c r="E6" s="48" t="s">
        <v>151</v>
      </c>
    </row>
    <row r="7" spans="1:5" ht="12.75" customHeight="1">
      <c r="A7" s="50" t="s">
        <v>198</v>
      </c>
      <c r="B7" s="129">
        <f>IF('削減対策'!B7="○",'削減原単位'!B9,0)</f>
        <v>0</v>
      </c>
      <c r="C7" s="129">
        <f>IF('削減対策'!C7="○",'削減原単位'!C9,0)</f>
        <v>0</v>
      </c>
      <c r="D7" s="129">
        <f>IF('削減対策'!D7="○",'削減原単位'!D9,0)</f>
        <v>0</v>
      </c>
      <c r="E7" s="123">
        <f>IF('削減対策'!E7="○",'削減原単位'!E9,0)</f>
        <v>0</v>
      </c>
    </row>
    <row r="8" spans="1:5" ht="12.75" customHeight="1">
      <c r="A8" s="50" t="s">
        <v>199</v>
      </c>
      <c r="B8" s="129">
        <f>IF('削減対策'!B8="○",'削減原単位'!B10,0)</f>
        <v>0</v>
      </c>
      <c r="C8" s="129">
        <f>IF('削減対策'!C8="○",'削減原単位'!C10,0)</f>
        <v>0</v>
      </c>
      <c r="D8" s="129">
        <f>IF('削減対策'!D8="○",'削減原単位'!D10,0)</f>
        <v>0</v>
      </c>
      <c r="E8" s="123">
        <f>IF('削減対策'!E8="○",'削減原単位'!E10,0)</f>
        <v>0</v>
      </c>
    </row>
    <row r="9" spans="1:5" ht="12.75" customHeight="1" thickBot="1">
      <c r="A9" s="50" t="s">
        <v>200</v>
      </c>
      <c r="B9" s="129">
        <f>IF('削減対策'!B9="○",'削減原単位'!B11,0)</f>
        <v>0</v>
      </c>
      <c r="C9" s="129">
        <f>IF('削減対策'!C9="○",'削減原単位'!C11,0)</f>
        <v>0</v>
      </c>
      <c r="D9" s="129">
        <f>IF('削減対策'!D9="○",'削減原単位'!D11,0)</f>
        <v>0</v>
      </c>
      <c r="E9" s="123">
        <f>IF('削減対策'!E9="○",'削減原単位'!E11,0)</f>
        <v>0</v>
      </c>
    </row>
    <row r="10" spans="1:6" ht="12.75" customHeight="1">
      <c r="A10" s="50" t="s">
        <v>201</v>
      </c>
      <c r="B10" s="129">
        <f>IF('削減対策'!B10="○",'削減原単位'!B12,0)</f>
        <v>0</v>
      </c>
      <c r="C10" s="129">
        <f>IF('削減対策'!C10="○",'削減原単位'!C12,0)</f>
        <v>0</v>
      </c>
      <c r="D10" s="129">
        <f>IF('削減対策'!D10="○",'削減原単位'!D12,0)</f>
        <v>0</v>
      </c>
      <c r="E10" s="123">
        <f>IF('削減対策'!E10="○",'削減原単位'!E12,0)</f>
        <v>0</v>
      </c>
      <c r="F10" s="135" t="s">
        <v>158</v>
      </c>
    </row>
    <row r="11" spans="1:6" ht="12.75" customHeight="1" thickBot="1">
      <c r="A11" s="51" t="s">
        <v>197</v>
      </c>
      <c r="B11" s="130">
        <f>IF('削減対策'!B11="○",'削減原単位'!B13,0)</f>
        <v>0</v>
      </c>
      <c r="C11" s="130">
        <f>IF('削減対策'!C11="○",'削減原単位'!C13,0)</f>
        <v>0</v>
      </c>
      <c r="D11" s="130">
        <f>IF('削減対策'!D11="○",'削減原単位'!D13,0)</f>
        <v>0</v>
      </c>
      <c r="E11" s="131">
        <f>IF('削減対策'!E11="○",'削減原単位'!E13,0)</f>
        <v>0</v>
      </c>
      <c r="F11" s="132">
        <f>SUM(B7:B11)+SUM(C7:C11)+SUM(D7:D11)+SUM(E7:E11)</f>
        <v>0</v>
      </c>
    </row>
    <row r="12" ht="12.75" customHeight="1" thickBot="1"/>
    <row r="13" spans="1:4" ht="12.75" customHeight="1">
      <c r="A13" s="30" t="s">
        <v>30</v>
      </c>
      <c r="B13" s="122"/>
      <c r="D13" s="2"/>
    </row>
    <row r="14" spans="1:4" ht="12.75" customHeight="1" thickBot="1">
      <c r="A14" s="32" t="s">
        <v>29</v>
      </c>
      <c r="B14" s="131">
        <f>IF('削減対策'!B14="○",'削減原単位'!B17,0)</f>
        <v>0</v>
      </c>
      <c r="D14" s="3"/>
    </row>
    <row r="15" spans="1:4" ht="12.75" customHeight="1">
      <c r="A15" s="137" t="s">
        <v>99</v>
      </c>
      <c r="B15" s="139">
        <f>IF('削減対策'!B15="○",'削減原単位'!B18,0)</f>
        <v>0</v>
      </c>
      <c r="C15" s="3"/>
      <c r="D15" s="3"/>
    </row>
    <row r="16" spans="1:4" ht="12.75" customHeight="1">
      <c r="A16" s="50" t="s">
        <v>103</v>
      </c>
      <c r="B16" s="123">
        <f>IF('削減対策'!B16="○",'削減原単位'!B19,0)</f>
        <v>0</v>
      </c>
      <c r="C16" s="3"/>
      <c r="D16" s="2"/>
    </row>
    <row r="17" spans="1:4" ht="12.75" customHeight="1">
      <c r="A17" s="50" t="s">
        <v>87</v>
      </c>
      <c r="B17" s="123">
        <f>IF('削減対策'!B17="○",'削減原単位'!B20,0)</f>
        <v>0</v>
      </c>
      <c r="C17" s="3"/>
      <c r="D17" s="2"/>
    </row>
    <row r="18" spans="1:4" ht="12.75" customHeight="1">
      <c r="A18" s="50" t="s">
        <v>123</v>
      </c>
      <c r="B18" s="123">
        <f>IF('削減対策'!B18="○",'削減原単位'!B21,0)</f>
        <v>0</v>
      </c>
      <c r="C18" s="3"/>
      <c r="D18" s="2"/>
    </row>
    <row r="19" spans="1:4" ht="12.75" customHeight="1">
      <c r="A19" s="50" t="s">
        <v>0</v>
      </c>
      <c r="B19" s="123">
        <f>IF('削減対策'!B19="○",'削減原単位'!B22,0)</f>
        <v>0</v>
      </c>
      <c r="C19" s="3"/>
      <c r="D19" s="2"/>
    </row>
    <row r="20" spans="1:4" ht="12.75" customHeight="1" thickBot="1">
      <c r="A20" s="50" t="s">
        <v>1</v>
      </c>
      <c r="B20" s="123">
        <f>IF('削減対策'!B20="○",'削減原単位'!B23,0)</f>
        <v>0</v>
      </c>
      <c r="C20" s="3"/>
      <c r="D20" s="2"/>
    </row>
    <row r="21" spans="1:4" ht="12.75" customHeight="1">
      <c r="A21" s="50" t="s">
        <v>2</v>
      </c>
      <c r="B21" s="123">
        <f>IF('削減対策'!B21="○",'削減原単位'!B24,0)</f>
        <v>0</v>
      </c>
      <c r="C21" s="135" t="s">
        <v>158</v>
      </c>
      <c r="D21" s="2"/>
    </row>
    <row r="22" spans="1:4" ht="12.75" customHeight="1" thickBot="1">
      <c r="A22" s="51" t="s">
        <v>3</v>
      </c>
      <c r="B22" s="131">
        <f>IF('削減対策'!B22="○",'削減原単位'!B25,0)</f>
        <v>0</v>
      </c>
      <c r="C22" s="132">
        <f>SUM(B14:B22)</f>
        <v>0</v>
      </c>
      <c r="D22" s="2"/>
    </row>
    <row r="23" ht="12.75" customHeight="1" thickBot="1"/>
    <row r="24" spans="1:4" ht="12.75" customHeight="1">
      <c r="A24" s="30" t="s">
        <v>64</v>
      </c>
      <c r="B24" s="47" t="s">
        <v>112</v>
      </c>
      <c r="C24" s="122" t="s">
        <v>151</v>
      </c>
      <c r="D24" s="2"/>
    </row>
    <row r="25" spans="1:4" ht="12.75" customHeight="1">
      <c r="A25" s="50" t="s">
        <v>69</v>
      </c>
      <c r="B25" s="123">
        <f>IF('削減対策'!B25="○",'削減原単位'!B37,0)</f>
        <v>0</v>
      </c>
      <c r="C25" s="97"/>
      <c r="D25" s="2"/>
    </row>
    <row r="26" spans="1:4" ht="12.75" customHeight="1" thickBot="1">
      <c r="A26" s="50" t="s">
        <v>155</v>
      </c>
      <c r="B26" s="123">
        <f>IF('削減対策'!B26="○",'削減原単位'!B38,0)</f>
        <v>0</v>
      </c>
      <c r="C26" s="97"/>
      <c r="D26" s="2"/>
    </row>
    <row r="27" spans="1:4" ht="12.75" customHeight="1">
      <c r="A27" s="50" t="s">
        <v>39</v>
      </c>
      <c r="B27" s="113"/>
      <c r="C27" s="209">
        <f>IF('削減対策'!C27="○",'削減原単位'!C39,0)</f>
        <v>0</v>
      </c>
      <c r="D27" s="134" t="s">
        <v>158</v>
      </c>
    </row>
    <row r="28" spans="1:4" ht="12.75" customHeight="1" thickBot="1">
      <c r="A28" s="51" t="s">
        <v>70</v>
      </c>
      <c r="B28" s="114"/>
      <c r="C28" s="209">
        <f>IF('削減対策'!C28="○",'削減原単位'!C40,0)</f>
        <v>0</v>
      </c>
      <c r="D28" s="167">
        <f>B25+B26+C27+C28</f>
        <v>0</v>
      </c>
    </row>
    <row r="30" ht="12.75" customHeight="1" thickBot="1"/>
    <row r="31" spans="1:5" ht="12.75" customHeight="1">
      <c r="A31" s="30" t="s">
        <v>40</v>
      </c>
      <c r="B31" s="35" t="s">
        <v>173</v>
      </c>
      <c r="C31" s="194" t="s">
        <v>153</v>
      </c>
      <c r="D31" s="208" t="s">
        <v>175</v>
      </c>
      <c r="E31" s="65" t="s">
        <v>105</v>
      </c>
    </row>
    <row r="32" spans="1:5" ht="12.75" customHeight="1">
      <c r="A32" s="164" t="s">
        <v>162</v>
      </c>
      <c r="B32" s="123">
        <f>IF('削減対策'!B32="○",'削減原単位'!B46,0)</f>
        <v>0</v>
      </c>
      <c r="C32" s="209">
        <f>IF('削減対策'!C32="○",'削減原単位'!C46,0)</f>
        <v>0</v>
      </c>
      <c r="D32" s="210">
        <f>IF('削減対策'!D32="○",'削減原単位'!D46,0)</f>
        <v>0</v>
      </c>
      <c r="E32" s="209">
        <f>IF('削減対策'!E32="○",'削減原単位'!E46,0)</f>
        <v>0</v>
      </c>
    </row>
    <row r="33" spans="1:5" ht="12.75" customHeight="1" thickBot="1">
      <c r="A33" s="99" t="s">
        <v>118</v>
      </c>
      <c r="B33" s="123">
        <f>IF('削減対策'!B33="○",'削減原単位'!B47,0)</f>
        <v>0</v>
      </c>
      <c r="C33" s="209">
        <f>IF('削減対策'!C33="○",'削減原単位'!C47,0)</f>
        <v>0</v>
      </c>
      <c r="D33" s="210">
        <f>IF('削減対策'!D33="○",'削減原単位'!D47,0)</f>
        <v>0</v>
      </c>
      <c r="E33" s="209">
        <f>IF('削減対策'!E33="○",'削減原単位'!E47,0)</f>
        <v>0</v>
      </c>
    </row>
    <row r="34" spans="1:6" ht="12.75" customHeight="1">
      <c r="A34" s="212" t="s">
        <v>75</v>
      </c>
      <c r="B34" s="209">
        <f>IF('削減対策'!B34="○",'削減原単位'!B48,0)</f>
        <v>0</v>
      </c>
      <c r="C34" s="209">
        <f>IF('削減対策'!C34="○",'削減原単位'!C48,0)</f>
        <v>0</v>
      </c>
      <c r="D34" s="210">
        <f>IF('削減対策'!D34="○",'削減原単位'!D48,0)</f>
        <v>0</v>
      </c>
      <c r="E34" s="209">
        <f>IF('削減対策'!E34="○",'削減原単位'!E48,0)</f>
        <v>0</v>
      </c>
      <c r="F34" s="135" t="s">
        <v>158</v>
      </c>
    </row>
    <row r="35" spans="1:6" ht="12.75" customHeight="1" thickBot="1">
      <c r="A35" s="100" t="s">
        <v>119</v>
      </c>
      <c r="B35" s="131">
        <f>IF('削減対策'!B35="○",'削減原単位'!B49,0)</f>
        <v>0</v>
      </c>
      <c r="C35" s="206">
        <f>IF('削減対策'!C35="○",'削減原単位'!C49,0)</f>
        <v>0</v>
      </c>
      <c r="D35" s="211">
        <f>IF('削減対策'!D35="○",'削減原単位'!D49,0)</f>
        <v>0</v>
      </c>
      <c r="E35" s="206">
        <f>IF('削減対策'!E35="○",'削減原単位'!E49,0)</f>
        <v>0</v>
      </c>
      <c r="F35" s="132">
        <f>SUM(B32:E32)+SUM(B33:E33)+SUM(B34:E34)+SUM(B35:E35)</f>
        <v>0</v>
      </c>
    </row>
    <row r="36" spans="1:4" ht="12.75" customHeight="1">
      <c r="A36" s="2"/>
      <c r="B36" s="2"/>
      <c r="C36" s="2"/>
      <c r="D36" s="2"/>
    </row>
    <row r="37" ht="12.75" customHeight="1" thickBot="1"/>
    <row r="38" spans="1:3" ht="12.75" customHeight="1">
      <c r="A38" s="45" t="s">
        <v>152</v>
      </c>
      <c r="B38" s="64"/>
      <c r="C38" s="134" t="s">
        <v>158</v>
      </c>
    </row>
    <row r="39" spans="1:3" ht="12.75" customHeight="1" thickBot="1">
      <c r="A39" s="198" t="s">
        <v>166</v>
      </c>
      <c r="B39" s="206">
        <f>'削減対策'!B39*'削減原単位'!E25</f>
        <v>0</v>
      </c>
      <c r="C39" s="207">
        <f>B39</f>
        <v>0</v>
      </c>
    </row>
    <row r="40" spans="1:3" ht="12.75" customHeight="1">
      <c r="A40"/>
      <c r="B40"/>
      <c r="C40"/>
    </row>
    <row r="42" ht="12.75" customHeight="1" thickBot="1"/>
    <row r="43" spans="1:2" ht="12.75" customHeight="1">
      <c r="A43" s="45" t="s">
        <v>154</v>
      </c>
      <c r="B43" s="65"/>
    </row>
    <row r="44" spans="1:2" ht="12.75" customHeight="1" thickBot="1">
      <c r="A44" s="120" t="s">
        <v>10</v>
      </c>
      <c r="B44" s="123">
        <f>IF('削減対策'!B43="○",'削減原単位'!E28,0)</f>
        <v>0</v>
      </c>
    </row>
    <row r="45" spans="1:3" ht="12.75" customHeight="1">
      <c r="A45" s="111" t="s">
        <v>6</v>
      </c>
      <c r="B45" s="123">
        <f>IF('削減対策'!B44="○",'削減原単位'!E29,0)</f>
        <v>0</v>
      </c>
      <c r="C45" s="134" t="s">
        <v>158</v>
      </c>
    </row>
    <row r="46" spans="1:3" ht="12.75" customHeight="1" thickBot="1">
      <c r="A46" s="193" t="s">
        <v>7</v>
      </c>
      <c r="B46" s="206">
        <f>IF('削減対策'!B45="○",'削減原単位'!E30,0)</f>
        <v>0</v>
      </c>
      <c r="C46" s="133">
        <f>B44+B45+B46</f>
        <v>0</v>
      </c>
    </row>
    <row r="48" ht="12.75" customHeight="1" thickBot="1"/>
    <row r="49" spans="1:2" ht="12.75" customHeight="1" thickBot="1">
      <c r="A49" s="45" t="s">
        <v>109</v>
      </c>
      <c r="B49" s="65"/>
    </row>
    <row r="50" spans="1:3" ht="12.75" customHeight="1" thickBot="1">
      <c r="A50" s="111" t="s">
        <v>9</v>
      </c>
      <c r="B50" s="123">
        <f>IF('削減対策'!B49="○",'削減原単位'!E31,0)</f>
        <v>0</v>
      </c>
      <c r="C50" s="134" t="s">
        <v>158</v>
      </c>
    </row>
    <row r="51" spans="1:6" ht="12.75" customHeight="1" thickBot="1">
      <c r="A51" s="198" t="s">
        <v>8</v>
      </c>
      <c r="B51" s="206">
        <f>IF('削減対策'!B50="○",'削減原単位'!E32,0)</f>
        <v>0</v>
      </c>
      <c r="C51" s="213">
        <f>B50+B51</f>
        <v>0</v>
      </c>
      <c r="E51" s="136" t="s">
        <v>80</v>
      </c>
      <c r="F51" s="140">
        <f>C4+F11+C22+D28+F35+C39+C46+C51</f>
        <v>0</v>
      </c>
    </row>
  </sheetData>
  <sheetProtection/>
  <dataValidations count="1">
    <dataValidation type="list" allowBlank="1" showInputMessage="1" showErrorMessage="1" sqref="B38">
      <formula1>"○"</formula1>
    </dataValidation>
  </dataValidations>
  <printOptions/>
  <pageMargins left="0.787" right="0.787" top="0.984" bottom="0.984" header="0.512" footer="0.512"/>
  <pageSetup orientation="portrait" paperSize="9"/>
  <headerFooter alignWithMargins="0">
    <oddHeader>&amp;C削減予測</oddHeader>
    <oddFooter>&amp;C次のシートをクリックすると
グラフが見られます</oddFooter>
  </headerFooter>
</worksheet>
</file>

<file path=xl/worksheets/sheet7.xml><?xml version="1.0" encoding="utf-8"?>
<worksheet xmlns="http://schemas.openxmlformats.org/spreadsheetml/2006/main" xmlns:r="http://schemas.openxmlformats.org/officeDocument/2006/relationships">
  <dimension ref="A1:D6"/>
  <sheetViews>
    <sheetView zoomScalePageLayoutView="0" workbookViewId="0" topLeftCell="A1">
      <selection activeCell="B1" sqref="B1"/>
    </sheetView>
  </sheetViews>
  <sheetFormatPr defaultColWidth="12.875" defaultRowHeight="12.75" customHeight="1"/>
  <cols>
    <col min="1" max="1" width="12.875" style="4" customWidth="1"/>
    <col min="2" max="2" width="20.375" style="4" customWidth="1"/>
    <col min="3" max="16384" width="12.875" style="4" customWidth="1"/>
  </cols>
  <sheetData>
    <row r="1" spans="1:4" ht="19.5" customHeight="1">
      <c r="A1" s="169"/>
      <c r="B1" s="173" t="s">
        <v>174</v>
      </c>
      <c r="C1" s="171">
        <f>'現状分析'!C9</f>
        <v>0</v>
      </c>
      <c r="D1" s="170" t="s">
        <v>176</v>
      </c>
    </row>
    <row r="2" spans="1:4" ht="19.5" customHeight="1">
      <c r="A2" s="169"/>
      <c r="B2" s="174" t="s">
        <v>177</v>
      </c>
      <c r="C2" s="172">
        <f>C1-'削減予測'!F51</f>
        <v>0</v>
      </c>
      <c r="D2" s="158" t="s">
        <v>176</v>
      </c>
    </row>
    <row r="3" spans="1:4" ht="19.5" customHeight="1" thickBot="1">
      <c r="A3" s="169"/>
      <c r="B3" s="175" t="s">
        <v>178</v>
      </c>
      <c r="C3" s="189">
        <f>IF(C1=0,0,C2/C1)</f>
        <v>0</v>
      </c>
      <c r="D3" s="153"/>
    </row>
    <row r="6" ht="12.75" customHeight="1">
      <c r="D6" s="6"/>
    </row>
  </sheetData>
  <sheetProtection/>
  <conditionalFormatting sqref="C3">
    <cfRule type="cellIs" priority="1" dxfId="1" operator="lessThanOrEqual" stopIfTrue="1">
      <formula>0.5</formula>
    </cfRule>
  </conditionalFormatting>
  <printOptions/>
  <pageMargins left="0.787" right="0.787" top="0.984" bottom="0.984" header="0.512" footer="0.512"/>
  <pageSetup orientation="portrait" paperSize="9"/>
  <headerFooter alignWithMargins="0">
    <oddHeader>&amp;C削減予想グラフ</oddHeader>
  </headerFooter>
  <drawing r:id="rId1"/>
</worksheet>
</file>

<file path=xl/worksheets/sheet8.xml><?xml version="1.0" encoding="utf-8"?>
<worksheet xmlns="http://schemas.openxmlformats.org/spreadsheetml/2006/main" xmlns:r="http://schemas.openxmlformats.org/officeDocument/2006/relationships">
  <dimension ref="A1:I318"/>
  <sheetViews>
    <sheetView zoomScalePageLayoutView="0" workbookViewId="0" topLeftCell="A1">
      <selection activeCell="A307" sqref="A307:B317"/>
    </sheetView>
  </sheetViews>
  <sheetFormatPr defaultColWidth="12.875" defaultRowHeight="12.75" customHeight="1"/>
  <cols>
    <col min="1" max="1" width="6.875" style="4" customWidth="1"/>
    <col min="2" max="2" width="5.125" style="4" customWidth="1"/>
    <col min="3" max="9" width="9.625" style="4" customWidth="1"/>
    <col min="10" max="16384" width="12.875" style="4" customWidth="1"/>
  </cols>
  <sheetData>
    <row r="1" spans="1:9" ht="12.75" customHeight="1">
      <c r="A1" s="18"/>
      <c r="B1" s="19"/>
      <c r="C1" s="66" t="s">
        <v>15</v>
      </c>
      <c r="D1" s="66" t="s">
        <v>18</v>
      </c>
      <c r="E1" s="66" t="s">
        <v>19</v>
      </c>
      <c r="F1" s="66" t="s">
        <v>20</v>
      </c>
      <c r="G1" s="66" t="s">
        <v>21</v>
      </c>
      <c r="H1" s="66" t="s">
        <v>79</v>
      </c>
      <c r="I1" s="66" t="s">
        <v>48</v>
      </c>
    </row>
    <row r="2" spans="1:9" ht="12.75" customHeight="1">
      <c r="A2" s="217">
        <v>38077</v>
      </c>
      <c r="B2" s="219"/>
      <c r="C2" s="8"/>
      <c r="D2" s="8"/>
      <c r="E2" s="9"/>
      <c r="F2" s="9"/>
      <c r="G2" s="9"/>
      <c r="H2" s="9"/>
      <c r="I2" s="10"/>
    </row>
    <row r="3" spans="1:9" ht="12.75" customHeight="1">
      <c r="A3" s="215">
        <f>A2+31</f>
        <v>38108</v>
      </c>
      <c r="B3" s="216"/>
      <c r="C3" s="11"/>
      <c r="D3" s="11"/>
      <c r="E3" s="6"/>
      <c r="F3" s="6"/>
      <c r="G3" s="6"/>
      <c r="H3" s="6"/>
      <c r="I3" s="12"/>
    </row>
    <row r="4" spans="1:9" ht="12.75" customHeight="1">
      <c r="A4" s="215">
        <f aca="true" t="shared" si="0" ref="A4:A13">A3+31</f>
        <v>38139</v>
      </c>
      <c r="B4" s="216"/>
      <c r="C4" s="11"/>
      <c r="D4" s="11"/>
      <c r="E4" s="6"/>
      <c r="F4" s="6"/>
      <c r="G4" s="6"/>
      <c r="H4" s="6"/>
      <c r="I4" s="12"/>
    </row>
    <row r="5" spans="1:9" ht="12.75" customHeight="1">
      <c r="A5" s="215">
        <f t="shared" si="0"/>
        <v>38170</v>
      </c>
      <c r="B5" s="216"/>
      <c r="C5" s="11"/>
      <c r="D5" s="11"/>
      <c r="E5" s="6"/>
      <c r="F5" s="6"/>
      <c r="G5" s="6"/>
      <c r="H5" s="6"/>
      <c r="I5" s="12"/>
    </row>
    <row r="6" spans="1:9" ht="12.75" customHeight="1">
      <c r="A6" s="215">
        <f t="shared" si="0"/>
        <v>38201</v>
      </c>
      <c r="B6" s="216"/>
      <c r="C6" s="11"/>
      <c r="D6" s="11"/>
      <c r="E6" s="6"/>
      <c r="F6" s="6"/>
      <c r="G6" s="6"/>
      <c r="H6" s="6"/>
      <c r="I6" s="12"/>
    </row>
    <row r="7" spans="1:9" ht="12.75" customHeight="1">
      <c r="A7" s="215">
        <f t="shared" si="0"/>
        <v>38232</v>
      </c>
      <c r="B7" s="216"/>
      <c r="C7" s="11"/>
      <c r="D7" s="11"/>
      <c r="E7" s="6"/>
      <c r="F7" s="6"/>
      <c r="G7" s="6"/>
      <c r="H7" s="6"/>
      <c r="I7" s="12"/>
    </row>
    <row r="8" spans="1:9" ht="12.75" customHeight="1">
      <c r="A8" s="215">
        <f t="shared" si="0"/>
        <v>38263</v>
      </c>
      <c r="B8" s="216"/>
      <c r="C8" s="11"/>
      <c r="D8" s="11"/>
      <c r="E8" s="6"/>
      <c r="F8" s="6"/>
      <c r="G8" s="6"/>
      <c r="H8" s="6"/>
      <c r="I8" s="12"/>
    </row>
    <row r="9" spans="1:9" ht="12.75" customHeight="1">
      <c r="A9" s="215">
        <f t="shared" si="0"/>
        <v>38294</v>
      </c>
      <c r="B9" s="216"/>
      <c r="C9" s="6"/>
      <c r="D9" s="6"/>
      <c r="E9" s="6"/>
      <c r="F9" s="6"/>
      <c r="G9" s="6"/>
      <c r="H9" s="6"/>
      <c r="I9" s="12"/>
    </row>
    <row r="10" spans="1:9" ht="12.75" customHeight="1">
      <c r="A10" s="215">
        <f t="shared" si="0"/>
        <v>38325</v>
      </c>
      <c r="B10" s="216"/>
      <c r="C10" s="6"/>
      <c r="D10" s="6"/>
      <c r="E10" s="6"/>
      <c r="F10" s="6"/>
      <c r="G10" s="6"/>
      <c r="H10" s="6"/>
      <c r="I10" s="12"/>
    </row>
    <row r="11" spans="1:9" ht="12.75" customHeight="1">
      <c r="A11" s="215">
        <f t="shared" si="0"/>
        <v>38356</v>
      </c>
      <c r="B11" s="216"/>
      <c r="C11" s="6"/>
      <c r="D11" s="6"/>
      <c r="E11" s="6"/>
      <c r="F11" s="6"/>
      <c r="G11" s="6"/>
      <c r="H11" s="6"/>
      <c r="I11" s="12"/>
    </row>
    <row r="12" spans="1:9" ht="12.75" customHeight="1">
      <c r="A12" s="215">
        <f t="shared" si="0"/>
        <v>38387</v>
      </c>
      <c r="B12" s="216"/>
      <c r="C12" s="6"/>
      <c r="D12" s="6"/>
      <c r="E12" s="6"/>
      <c r="F12" s="6"/>
      <c r="G12" s="6"/>
      <c r="H12" s="6"/>
      <c r="I12" s="12"/>
    </row>
    <row r="13" spans="1:9" ht="12.75" customHeight="1">
      <c r="A13" s="215">
        <f t="shared" si="0"/>
        <v>38418</v>
      </c>
      <c r="B13" s="216"/>
      <c r="C13" s="13"/>
      <c r="D13" s="13"/>
      <c r="E13" s="13"/>
      <c r="F13" s="13"/>
      <c r="G13" s="13"/>
      <c r="H13" s="13"/>
      <c r="I13" s="14"/>
    </row>
    <row r="14" spans="1:9" ht="12.75" customHeight="1">
      <c r="A14" s="15"/>
      <c r="B14" s="20" t="s">
        <v>80</v>
      </c>
      <c r="C14" s="16">
        <f aca="true" t="shared" si="1" ref="C14:I14">SUM(C2:C13)</f>
        <v>0</v>
      </c>
      <c r="D14" s="16">
        <f t="shared" si="1"/>
        <v>0</v>
      </c>
      <c r="E14" s="16">
        <f t="shared" si="1"/>
        <v>0</v>
      </c>
      <c r="F14" s="16">
        <f t="shared" si="1"/>
        <v>0</v>
      </c>
      <c r="G14" s="16">
        <f t="shared" si="1"/>
        <v>0</v>
      </c>
      <c r="H14" s="16">
        <f t="shared" si="1"/>
        <v>0</v>
      </c>
      <c r="I14" s="17">
        <f t="shared" si="1"/>
        <v>0</v>
      </c>
    </row>
    <row r="15" spans="1:9" ht="12.75" customHeight="1">
      <c r="A15" s="220">
        <f>A2+365</f>
        <v>38442</v>
      </c>
      <c r="B15" s="221"/>
      <c r="C15" s="9"/>
      <c r="D15" s="9"/>
      <c r="E15" s="9"/>
      <c r="F15" s="9"/>
      <c r="G15" s="9"/>
      <c r="H15" s="9"/>
      <c r="I15" s="10"/>
    </row>
    <row r="16" spans="1:9" ht="12.75" customHeight="1">
      <c r="A16" s="215">
        <f>A15+31</f>
        <v>38473</v>
      </c>
      <c r="B16" s="216"/>
      <c r="C16" s="6"/>
      <c r="D16" s="6"/>
      <c r="E16" s="6"/>
      <c r="F16" s="6"/>
      <c r="G16" s="6"/>
      <c r="H16" s="6"/>
      <c r="I16" s="12"/>
    </row>
    <row r="17" spans="1:9" ht="12.75" customHeight="1">
      <c r="A17" s="215">
        <f>A16+31</f>
        <v>38504</v>
      </c>
      <c r="B17" s="216"/>
      <c r="C17" s="6"/>
      <c r="D17" s="6"/>
      <c r="E17" s="6"/>
      <c r="F17" s="6"/>
      <c r="G17" s="6"/>
      <c r="H17" s="6"/>
      <c r="I17" s="12"/>
    </row>
    <row r="18" spans="1:9" ht="12.75" customHeight="1">
      <c r="A18" s="215">
        <f aca="true" t="shared" si="2" ref="A18:A26">A17+31</f>
        <v>38535</v>
      </c>
      <c r="B18" s="216"/>
      <c r="C18" s="6"/>
      <c r="D18" s="6"/>
      <c r="E18" s="6"/>
      <c r="F18" s="6"/>
      <c r="G18" s="6"/>
      <c r="H18" s="6"/>
      <c r="I18" s="12"/>
    </row>
    <row r="19" spans="1:9" ht="12.75" customHeight="1">
      <c r="A19" s="215">
        <f t="shared" si="2"/>
        <v>38566</v>
      </c>
      <c r="B19" s="216"/>
      <c r="C19" s="6"/>
      <c r="D19" s="6"/>
      <c r="E19" s="6"/>
      <c r="F19" s="6"/>
      <c r="G19" s="6"/>
      <c r="H19" s="6"/>
      <c r="I19" s="12"/>
    </row>
    <row r="20" spans="1:9" ht="12.75" customHeight="1">
      <c r="A20" s="215">
        <f t="shared" si="2"/>
        <v>38597</v>
      </c>
      <c r="B20" s="216"/>
      <c r="C20" s="6"/>
      <c r="D20" s="6"/>
      <c r="E20" s="6"/>
      <c r="F20" s="6"/>
      <c r="G20" s="6"/>
      <c r="H20" s="6"/>
      <c r="I20" s="12"/>
    </row>
    <row r="21" spans="1:9" ht="12.75" customHeight="1">
      <c r="A21" s="215">
        <f t="shared" si="2"/>
        <v>38628</v>
      </c>
      <c r="B21" s="216"/>
      <c r="C21" s="6"/>
      <c r="D21" s="6"/>
      <c r="E21" s="6"/>
      <c r="F21" s="6"/>
      <c r="G21" s="6"/>
      <c r="H21" s="6"/>
      <c r="I21" s="12"/>
    </row>
    <row r="22" spans="1:9" ht="12.75" customHeight="1">
      <c r="A22" s="215">
        <f t="shared" si="2"/>
        <v>38659</v>
      </c>
      <c r="B22" s="216"/>
      <c r="C22" s="6"/>
      <c r="D22" s="6"/>
      <c r="E22" s="6"/>
      <c r="F22" s="6"/>
      <c r="G22" s="6"/>
      <c r="H22" s="6"/>
      <c r="I22" s="12"/>
    </row>
    <row r="23" spans="1:9" ht="12.75" customHeight="1">
      <c r="A23" s="215">
        <f t="shared" si="2"/>
        <v>38690</v>
      </c>
      <c r="B23" s="216"/>
      <c r="C23" s="6"/>
      <c r="D23" s="6"/>
      <c r="E23" s="6"/>
      <c r="F23" s="6"/>
      <c r="G23" s="6"/>
      <c r="H23" s="6"/>
      <c r="I23" s="12"/>
    </row>
    <row r="24" spans="1:9" ht="12.75" customHeight="1">
      <c r="A24" s="215">
        <f t="shared" si="2"/>
        <v>38721</v>
      </c>
      <c r="B24" s="216"/>
      <c r="C24" s="6"/>
      <c r="D24" s="6"/>
      <c r="E24" s="6"/>
      <c r="F24" s="6"/>
      <c r="G24" s="6"/>
      <c r="H24" s="6"/>
      <c r="I24" s="12"/>
    </row>
    <row r="25" spans="1:9" ht="12.75" customHeight="1">
      <c r="A25" s="215">
        <f t="shared" si="2"/>
        <v>38752</v>
      </c>
      <c r="B25" s="216"/>
      <c r="C25" s="6"/>
      <c r="D25" s="6"/>
      <c r="E25" s="6"/>
      <c r="F25" s="6"/>
      <c r="G25" s="6"/>
      <c r="H25" s="6"/>
      <c r="I25" s="12"/>
    </row>
    <row r="26" spans="1:9" ht="12.75" customHeight="1">
      <c r="A26" s="215">
        <f t="shared" si="2"/>
        <v>38783</v>
      </c>
      <c r="B26" s="216"/>
      <c r="C26" s="13"/>
      <c r="D26" s="13"/>
      <c r="E26" s="13"/>
      <c r="F26" s="13"/>
      <c r="G26" s="13"/>
      <c r="H26" s="13"/>
      <c r="I26" s="14"/>
    </row>
    <row r="27" spans="1:9" ht="12.75" customHeight="1">
      <c r="A27" s="18"/>
      <c r="B27" s="20" t="s">
        <v>80</v>
      </c>
      <c r="C27" s="16">
        <f aca="true" t="shared" si="3" ref="C27:I27">SUM(C15:C26)</f>
        <v>0</v>
      </c>
      <c r="D27" s="16">
        <f t="shared" si="3"/>
        <v>0</v>
      </c>
      <c r="E27" s="16">
        <f t="shared" si="3"/>
        <v>0</v>
      </c>
      <c r="F27" s="16">
        <f t="shared" si="3"/>
        <v>0</v>
      </c>
      <c r="G27" s="16">
        <f t="shared" si="3"/>
        <v>0</v>
      </c>
      <c r="H27" s="16">
        <f t="shared" si="3"/>
        <v>0</v>
      </c>
      <c r="I27" s="17">
        <f t="shared" si="3"/>
        <v>0</v>
      </c>
    </row>
    <row r="28" spans="1:9" ht="12.75" customHeight="1">
      <c r="A28" s="220">
        <f>A15+365</f>
        <v>38807</v>
      </c>
      <c r="B28" s="221"/>
      <c r="C28" s="9"/>
      <c r="D28" s="9"/>
      <c r="E28" s="9"/>
      <c r="F28" s="9"/>
      <c r="G28" s="9"/>
      <c r="H28" s="9"/>
      <c r="I28" s="10"/>
    </row>
    <row r="29" spans="1:9" ht="12.75" customHeight="1">
      <c r="A29" s="215">
        <f>A28+31</f>
        <v>38838</v>
      </c>
      <c r="B29" s="216"/>
      <c r="C29" s="6"/>
      <c r="D29" s="6"/>
      <c r="E29" s="6"/>
      <c r="F29" s="6"/>
      <c r="G29" s="6"/>
      <c r="H29" s="6"/>
      <c r="I29" s="12"/>
    </row>
    <row r="30" spans="1:9" ht="12.75" customHeight="1">
      <c r="A30" s="215">
        <f aca="true" t="shared" si="4" ref="A30:A39">A29+31</f>
        <v>38869</v>
      </c>
      <c r="B30" s="216"/>
      <c r="C30" s="6"/>
      <c r="D30" s="6"/>
      <c r="E30" s="6"/>
      <c r="F30" s="6"/>
      <c r="G30" s="6"/>
      <c r="H30" s="6"/>
      <c r="I30" s="12"/>
    </row>
    <row r="31" spans="1:9" ht="12.75" customHeight="1">
      <c r="A31" s="215">
        <f t="shared" si="4"/>
        <v>38900</v>
      </c>
      <c r="B31" s="216"/>
      <c r="C31" s="6"/>
      <c r="D31" s="6"/>
      <c r="E31" s="6"/>
      <c r="F31" s="6"/>
      <c r="G31" s="6"/>
      <c r="H31" s="6"/>
      <c r="I31" s="12"/>
    </row>
    <row r="32" spans="1:9" ht="12.75" customHeight="1">
      <c r="A32" s="215">
        <f t="shared" si="4"/>
        <v>38931</v>
      </c>
      <c r="B32" s="216"/>
      <c r="C32" s="6"/>
      <c r="D32" s="6"/>
      <c r="E32" s="6"/>
      <c r="F32" s="6"/>
      <c r="G32" s="6"/>
      <c r="H32" s="6"/>
      <c r="I32" s="12"/>
    </row>
    <row r="33" spans="1:9" ht="12.75" customHeight="1">
      <c r="A33" s="215">
        <f t="shared" si="4"/>
        <v>38962</v>
      </c>
      <c r="B33" s="216"/>
      <c r="C33" s="6"/>
      <c r="D33" s="6"/>
      <c r="E33" s="6"/>
      <c r="F33" s="6"/>
      <c r="G33" s="6"/>
      <c r="H33" s="6"/>
      <c r="I33" s="12"/>
    </row>
    <row r="34" spans="1:9" ht="12.75" customHeight="1">
      <c r="A34" s="215">
        <f t="shared" si="4"/>
        <v>38993</v>
      </c>
      <c r="B34" s="216"/>
      <c r="C34" s="6"/>
      <c r="D34" s="6"/>
      <c r="E34" s="6"/>
      <c r="F34" s="6"/>
      <c r="G34" s="6"/>
      <c r="H34" s="6"/>
      <c r="I34" s="12"/>
    </row>
    <row r="35" spans="1:9" ht="12.75" customHeight="1">
      <c r="A35" s="215">
        <f t="shared" si="4"/>
        <v>39024</v>
      </c>
      <c r="B35" s="216"/>
      <c r="C35" s="6"/>
      <c r="D35" s="6"/>
      <c r="E35" s="6"/>
      <c r="F35" s="6"/>
      <c r="G35" s="6"/>
      <c r="H35" s="6"/>
      <c r="I35" s="12"/>
    </row>
    <row r="36" spans="1:9" ht="12.75" customHeight="1">
      <c r="A36" s="215">
        <f t="shared" si="4"/>
        <v>39055</v>
      </c>
      <c r="B36" s="216"/>
      <c r="C36" s="6"/>
      <c r="D36" s="6"/>
      <c r="E36" s="6"/>
      <c r="F36" s="6"/>
      <c r="G36" s="6"/>
      <c r="H36" s="6"/>
      <c r="I36" s="12"/>
    </row>
    <row r="37" spans="1:9" ht="12.75" customHeight="1">
      <c r="A37" s="215">
        <f t="shared" si="4"/>
        <v>39086</v>
      </c>
      <c r="B37" s="216"/>
      <c r="C37" s="6"/>
      <c r="D37" s="6"/>
      <c r="E37" s="6"/>
      <c r="F37" s="6"/>
      <c r="G37" s="6"/>
      <c r="H37" s="6"/>
      <c r="I37" s="12"/>
    </row>
    <row r="38" spans="1:9" ht="12.75" customHeight="1">
      <c r="A38" s="215">
        <f t="shared" si="4"/>
        <v>39117</v>
      </c>
      <c r="B38" s="216"/>
      <c r="C38" s="6"/>
      <c r="D38" s="6"/>
      <c r="E38" s="6"/>
      <c r="F38" s="6"/>
      <c r="G38" s="6"/>
      <c r="H38" s="6"/>
      <c r="I38" s="12"/>
    </row>
    <row r="39" spans="1:9" ht="12.75" customHeight="1">
      <c r="A39" s="215">
        <f t="shared" si="4"/>
        <v>39148</v>
      </c>
      <c r="B39" s="216"/>
      <c r="C39" s="6"/>
      <c r="D39" s="6"/>
      <c r="E39" s="6"/>
      <c r="F39" s="6"/>
      <c r="G39" s="6"/>
      <c r="H39" s="6"/>
      <c r="I39" s="12"/>
    </row>
    <row r="40" spans="1:9" ht="12.75" customHeight="1">
      <c r="A40" s="18"/>
      <c r="B40" s="20" t="s">
        <v>80</v>
      </c>
      <c r="C40" s="16">
        <f aca="true" t="shared" si="5" ref="C40:I40">SUM(C28:C39)</f>
        <v>0</v>
      </c>
      <c r="D40" s="16">
        <f t="shared" si="5"/>
        <v>0</v>
      </c>
      <c r="E40" s="16">
        <f t="shared" si="5"/>
        <v>0</v>
      </c>
      <c r="F40" s="16">
        <f t="shared" si="5"/>
        <v>0</v>
      </c>
      <c r="G40" s="16">
        <f t="shared" si="5"/>
        <v>0</v>
      </c>
      <c r="H40" s="16">
        <f t="shared" si="5"/>
        <v>0</v>
      </c>
      <c r="I40" s="17">
        <f t="shared" si="5"/>
        <v>0</v>
      </c>
    </row>
    <row r="41" spans="1:9" ht="12.75" customHeight="1">
      <c r="A41" s="220">
        <f>A28+365</f>
        <v>39172</v>
      </c>
      <c r="B41" s="221"/>
      <c r="C41" s="9"/>
      <c r="D41" s="9"/>
      <c r="E41" s="9"/>
      <c r="F41" s="9"/>
      <c r="G41" s="9"/>
      <c r="H41" s="9"/>
      <c r="I41" s="10"/>
    </row>
    <row r="42" spans="1:9" ht="12.75" customHeight="1">
      <c r="A42" s="215">
        <f>A41+31</f>
        <v>39203</v>
      </c>
      <c r="B42" s="216"/>
      <c r="C42" s="6"/>
      <c r="D42" s="6"/>
      <c r="E42" s="6"/>
      <c r="F42" s="6"/>
      <c r="G42" s="6"/>
      <c r="H42" s="6"/>
      <c r="I42" s="12"/>
    </row>
    <row r="43" spans="1:9" ht="12.75" customHeight="1">
      <c r="A43" s="215">
        <f aca="true" t="shared" si="6" ref="A43:A52">A42+31</f>
        <v>39234</v>
      </c>
      <c r="B43" s="216"/>
      <c r="C43" s="6"/>
      <c r="D43" s="6"/>
      <c r="E43" s="6"/>
      <c r="F43" s="6"/>
      <c r="G43" s="6"/>
      <c r="H43" s="6"/>
      <c r="I43" s="12"/>
    </row>
    <row r="44" spans="1:9" ht="12.75" customHeight="1">
      <c r="A44" s="215">
        <f t="shared" si="6"/>
        <v>39265</v>
      </c>
      <c r="B44" s="216"/>
      <c r="C44" s="6"/>
      <c r="D44" s="6"/>
      <c r="E44" s="6"/>
      <c r="F44" s="6"/>
      <c r="G44" s="6"/>
      <c r="H44" s="6"/>
      <c r="I44" s="12"/>
    </row>
    <row r="45" spans="1:9" ht="12.75" customHeight="1">
      <c r="A45" s="215">
        <f t="shared" si="6"/>
        <v>39296</v>
      </c>
      <c r="B45" s="216"/>
      <c r="C45" s="6"/>
      <c r="D45" s="6"/>
      <c r="E45" s="6"/>
      <c r="F45" s="6"/>
      <c r="G45" s="6"/>
      <c r="H45" s="6"/>
      <c r="I45" s="12"/>
    </row>
    <row r="46" spans="1:9" ht="12.75" customHeight="1">
      <c r="A46" s="215">
        <f t="shared" si="6"/>
        <v>39327</v>
      </c>
      <c r="B46" s="216"/>
      <c r="C46" s="6"/>
      <c r="D46" s="6"/>
      <c r="E46" s="6"/>
      <c r="F46" s="6"/>
      <c r="G46" s="6"/>
      <c r="H46" s="6"/>
      <c r="I46" s="12"/>
    </row>
    <row r="47" spans="1:9" ht="12.75" customHeight="1">
      <c r="A47" s="215">
        <f t="shared" si="6"/>
        <v>39358</v>
      </c>
      <c r="B47" s="216"/>
      <c r="C47" s="6"/>
      <c r="D47" s="6"/>
      <c r="E47" s="6"/>
      <c r="F47" s="6"/>
      <c r="G47" s="6"/>
      <c r="H47" s="6"/>
      <c r="I47" s="12"/>
    </row>
    <row r="48" spans="1:9" ht="12.75" customHeight="1">
      <c r="A48" s="215">
        <f t="shared" si="6"/>
        <v>39389</v>
      </c>
      <c r="B48" s="216"/>
      <c r="C48" s="6"/>
      <c r="D48" s="6"/>
      <c r="E48" s="6"/>
      <c r="F48" s="6"/>
      <c r="G48" s="6"/>
      <c r="H48" s="6"/>
      <c r="I48" s="12"/>
    </row>
    <row r="49" spans="1:9" ht="12.75" customHeight="1">
      <c r="A49" s="215">
        <f t="shared" si="6"/>
        <v>39420</v>
      </c>
      <c r="B49" s="216"/>
      <c r="C49" s="6"/>
      <c r="D49" s="6"/>
      <c r="E49" s="6"/>
      <c r="F49" s="6"/>
      <c r="G49" s="6"/>
      <c r="H49" s="6"/>
      <c r="I49" s="12"/>
    </row>
    <row r="50" spans="1:9" ht="12.75" customHeight="1">
      <c r="A50" s="215">
        <f t="shared" si="6"/>
        <v>39451</v>
      </c>
      <c r="B50" s="216"/>
      <c r="C50" s="6"/>
      <c r="D50" s="6"/>
      <c r="E50" s="6"/>
      <c r="F50" s="6"/>
      <c r="G50" s="6"/>
      <c r="H50" s="6"/>
      <c r="I50" s="12"/>
    </row>
    <row r="51" spans="1:9" ht="12.75" customHeight="1">
      <c r="A51" s="215">
        <f t="shared" si="6"/>
        <v>39482</v>
      </c>
      <c r="B51" s="216"/>
      <c r="C51" s="6"/>
      <c r="D51" s="6"/>
      <c r="E51" s="6"/>
      <c r="F51" s="6"/>
      <c r="G51" s="6"/>
      <c r="H51" s="6"/>
      <c r="I51" s="12"/>
    </row>
    <row r="52" spans="1:9" ht="12.75" customHeight="1">
      <c r="A52" s="215">
        <f t="shared" si="6"/>
        <v>39513</v>
      </c>
      <c r="B52" s="216"/>
      <c r="C52" s="13"/>
      <c r="D52" s="13"/>
      <c r="E52" s="13"/>
      <c r="F52" s="13"/>
      <c r="G52" s="13"/>
      <c r="H52" s="13"/>
      <c r="I52" s="14"/>
    </row>
    <row r="53" spans="1:9" ht="12.75" customHeight="1">
      <c r="A53" s="18"/>
      <c r="B53" s="20" t="s">
        <v>80</v>
      </c>
      <c r="C53" s="16">
        <f aca="true" t="shared" si="7" ref="C53:I53">SUM(C41:C52)</f>
        <v>0</v>
      </c>
      <c r="D53" s="16">
        <f t="shared" si="7"/>
        <v>0</v>
      </c>
      <c r="E53" s="16">
        <f t="shared" si="7"/>
        <v>0</v>
      </c>
      <c r="F53" s="16">
        <f t="shared" si="7"/>
        <v>0</v>
      </c>
      <c r="G53" s="16">
        <f t="shared" si="7"/>
        <v>0</v>
      </c>
      <c r="H53" s="16">
        <f t="shared" si="7"/>
        <v>0</v>
      </c>
      <c r="I53" s="17">
        <f t="shared" si="7"/>
        <v>0</v>
      </c>
    </row>
    <row r="54" spans="1:9" ht="12.75" customHeight="1">
      <c r="A54" s="18"/>
      <c r="B54" s="19"/>
      <c r="C54" s="66" t="s">
        <v>15</v>
      </c>
      <c r="D54" s="66" t="s">
        <v>18</v>
      </c>
      <c r="E54" s="66" t="s">
        <v>19</v>
      </c>
      <c r="F54" s="66" t="s">
        <v>20</v>
      </c>
      <c r="G54" s="66" t="s">
        <v>21</v>
      </c>
      <c r="H54" s="66" t="s">
        <v>79</v>
      </c>
      <c r="I54" s="73" t="s">
        <v>48</v>
      </c>
    </row>
    <row r="55" spans="1:9" ht="12.75" customHeight="1">
      <c r="A55" s="217">
        <f>A41+366</f>
        <v>39538</v>
      </c>
      <c r="B55" s="218"/>
      <c r="C55" s="8"/>
      <c r="D55" s="8"/>
      <c r="E55" s="9"/>
      <c r="F55" s="9"/>
      <c r="G55" s="9"/>
      <c r="H55" s="9"/>
      <c r="I55" s="10"/>
    </row>
    <row r="56" spans="1:9" ht="12.75" customHeight="1">
      <c r="A56" s="215">
        <f>A55+31</f>
        <v>39569</v>
      </c>
      <c r="B56" s="216"/>
      <c r="C56" s="11"/>
      <c r="D56" s="11"/>
      <c r="E56" s="6"/>
      <c r="F56" s="6"/>
      <c r="G56" s="6"/>
      <c r="H56" s="6"/>
      <c r="I56" s="12"/>
    </row>
    <row r="57" spans="1:9" ht="12.75" customHeight="1">
      <c r="A57" s="215">
        <f aca="true" t="shared" si="8" ref="A57:A66">A56+31</f>
        <v>39600</v>
      </c>
      <c r="B57" s="216"/>
      <c r="C57" s="11"/>
      <c r="D57" s="11"/>
      <c r="E57" s="6"/>
      <c r="F57" s="6"/>
      <c r="G57" s="6"/>
      <c r="H57" s="6"/>
      <c r="I57" s="12"/>
    </row>
    <row r="58" spans="1:9" ht="12.75" customHeight="1">
      <c r="A58" s="215">
        <f t="shared" si="8"/>
        <v>39631</v>
      </c>
      <c r="B58" s="216"/>
      <c r="C58" s="11"/>
      <c r="D58" s="11"/>
      <c r="E58" s="6"/>
      <c r="F58" s="6"/>
      <c r="G58" s="6"/>
      <c r="H58" s="6"/>
      <c r="I58" s="12"/>
    </row>
    <row r="59" spans="1:9" ht="12.75" customHeight="1">
      <c r="A59" s="215">
        <f t="shared" si="8"/>
        <v>39662</v>
      </c>
      <c r="B59" s="216"/>
      <c r="C59" s="11"/>
      <c r="D59" s="11"/>
      <c r="E59" s="6"/>
      <c r="F59" s="6"/>
      <c r="G59" s="6"/>
      <c r="H59" s="6"/>
      <c r="I59" s="12"/>
    </row>
    <row r="60" spans="1:9" ht="12.75" customHeight="1">
      <c r="A60" s="215">
        <f t="shared" si="8"/>
        <v>39693</v>
      </c>
      <c r="B60" s="216"/>
      <c r="C60" s="11"/>
      <c r="D60" s="11"/>
      <c r="E60" s="6"/>
      <c r="F60" s="6"/>
      <c r="G60" s="6"/>
      <c r="H60" s="6"/>
      <c r="I60" s="12"/>
    </row>
    <row r="61" spans="1:9" ht="12.75" customHeight="1">
      <c r="A61" s="215">
        <f t="shared" si="8"/>
        <v>39724</v>
      </c>
      <c r="B61" s="216"/>
      <c r="C61" s="11"/>
      <c r="D61" s="11"/>
      <c r="E61" s="6"/>
      <c r="F61" s="6"/>
      <c r="G61" s="6"/>
      <c r="H61" s="6"/>
      <c r="I61" s="12"/>
    </row>
    <row r="62" spans="1:9" ht="12.75" customHeight="1">
      <c r="A62" s="215">
        <f t="shared" si="8"/>
        <v>39755</v>
      </c>
      <c r="B62" s="216"/>
      <c r="C62" s="6"/>
      <c r="D62" s="6"/>
      <c r="E62" s="6"/>
      <c r="F62" s="6"/>
      <c r="G62" s="6"/>
      <c r="H62" s="6"/>
      <c r="I62" s="12"/>
    </row>
    <row r="63" spans="1:9" ht="12.75" customHeight="1">
      <c r="A63" s="215">
        <f t="shared" si="8"/>
        <v>39786</v>
      </c>
      <c r="B63" s="216"/>
      <c r="C63" s="6"/>
      <c r="D63" s="6"/>
      <c r="E63" s="6"/>
      <c r="F63" s="6"/>
      <c r="G63" s="6"/>
      <c r="H63" s="6"/>
      <c r="I63" s="12"/>
    </row>
    <row r="64" spans="1:9" ht="12.75" customHeight="1">
      <c r="A64" s="215">
        <f t="shared" si="8"/>
        <v>39817</v>
      </c>
      <c r="B64" s="216"/>
      <c r="C64" s="6"/>
      <c r="D64" s="6"/>
      <c r="E64" s="6"/>
      <c r="F64" s="6"/>
      <c r="G64" s="6"/>
      <c r="H64" s="6"/>
      <c r="I64" s="12"/>
    </row>
    <row r="65" spans="1:9" ht="12.75" customHeight="1">
      <c r="A65" s="215">
        <f t="shared" si="8"/>
        <v>39848</v>
      </c>
      <c r="B65" s="216"/>
      <c r="C65" s="6"/>
      <c r="D65" s="6"/>
      <c r="E65" s="6"/>
      <c r="F65" s="6"/>
      <c r="G65" s="6"/>
      <c r="H65" s="6"/>
      <c r="I65" s="12"/>
    </row>
    <row r="66" spans="1:9" ht="12.75" customHeight="1">
      <c r="A66" s="215">
        <f t="shared" si="8"/>
        <v>39879</v>
      </c>
      <c r="B66" s="216"/>
      <c r="C66" s="13"/>
      <c r="D66" s="13"/>
      <c r="E66" s="13"/>
      <c r="F66" s="13"/>
      <c r="G66" s="13"/>
      <c r="H66" s="13"/>
      <c r="I66" s="14"/>
    </row>
    <row r="67" spans="1:9" ht="12.75" customHeight="1">
      <c r="A67" s="15"/>
      <c r="B67" s="20" t="s">
        <v>80</v>
      </c>
      <c r="C67" s="16">
        <f aca="true" t="shared" si="9" ref="C67:I67">SUM(C55:C66)</f>
        <v>0</v>
      </c>
      <c r="D67" s="16">
        <f t="shared" si="9"/>
        <v>0</v>
      </c>
      <c r="E67" s="16">
        <f t="shared" si="9"/>
        <v>0</v>
      </c>
      <c r="F67" s="16">
        <f t="shared" si="9"/>
        <v>0</v>
      </c>
      <c r="G67" s="16">
        <f t="shared" si="9"/>
        <v>0</v>
      </c>
      <c r="H67" s="16">
        <f t="shared" si="9"/>
        <v>0</v>
      </c>
      <c r="I67" s="17">
        <f t="shared" si="9"/>
        <v>0</v>
      </c>
    </row>
    <row r="68" spans="1:9" ht="12.75" customHeight="1">
      <c r="A68" s="220">
        <f>A55+365</f>
        <v>39903</v>
      </c>
      <c r="B68" s="221"/>
      <c r="C68" s="9"/>
      <c r="D68" s="9"/>
      <c r="E68" s="9"/>
      <c r="F68" s="9"/>
      <c r="G68" s="9"/>
      <c r="H68" s="9"/>
      <c r="I68" s="10"/>
    </row>
    <row r="69" spans="1:9" ht="12.75" customHeight="1">
      <c r="A69" s="215">
        <f>A68+31</f>
        <v>39934</v>
      </c>
      <c r="B69" s="216"/>
      <c r="C69" s="6"/>
      <c r="D69" s="6"/>
      <c r="E69" s="6"/>
      <c r="F69" s="6"/>
      <c r="G69" s="6"/>
      <c r="H69" s="6"/>
      <c r="I69" s="12"/>
    </row>
    <row r="70" spans="1:9" ht="12.75" customHeight="1">
      <c r="A70" s="215">
        <f aca="true" t="shared" si="10" ref="A70:A79">A69+31</f>
        <v>39965</v>
      </c>
      <c r="B70" s="216"/>
      <c r="C70" s="6"/>
      <c r="D70" s="6"/>
      <c r="E70" s="6"/>
      <c r="F70" s="6"/>
      <c r="G70" s="6"/>
      <c r="H70" s="6"/>
      <c r="I70" s="12"/>
    </row>
    <row r="71" spans="1:9" ht="12.75" customHeight="1">
      <c r="A71" s="215">
        <f t="shared" si="10"/>
        <v>39996</v>
      </c>
      <c r="B71" s="216"/>
      <c r="C71" s="6"/>
      <c r="D71" s="6"/>
      <c r="E71" s="6"/>
      <c r="F71" s="6"/>
      <c r="G71" s="6"/>
      <c r="H71" s="6"/>
      <c r="I71" s="12"/>
    </row>
    <row r="72" spans="1:9" ht="12.75" customHeight="1">
      <c r="A72" s="215">
        <f t="shared" si="10"/>
        <v>40027</v>
      </c>
      <c r="B72" s="216"/>
      <c r="C72" s="6"/>
      <c r="D72" s="6"/>
      <c r="E72" s="6"/>
      <c r="F72" s="6"/>
      <c r="G72" s="6"/>
      <c r="H72" s="6"/>
      <c r="I72" s="12"/>
    </row>
    <row r="73" spans="1:9" ht="12.75" customHeight="1">
      <c r="A73" s="215">
        <f t="shared" si="10"/>
        <v>40058</v>
      </c>
      <c r="B73" s="216"/>
      <c r="C73" s="6"/>
      <c r="D73" s="6"/>
      <c r="E73" s="6"/>
      <c r="F73" s="6"/>
      <c r="G73" s="6"/>
      <c r="H73" s="6"/>
      <c r="I73" s="12"/>
    </row>
    <row r="74" spans="1:9" ht="12.75" customHeight="1">
      <c r="A74" s="215">
        <f t="shared" si="10"/>
        <v>40089</v>
      </c>
      <c r="B74" s="216"/>
      <c r="C74" s="6"/>
      <c r="D74" s="6"/>
      <c r="E74" s="6"/>
      <c r="F74" s="6"/>
      <c r="G74" s="6"/>
      <c r="H74" s="6"/>
      <c r="I74" s="12"/>
    </row>
    <row r="75" spans="1:9" ht="12.75" customHeight="1">
      <c r="A75" s="215">
        <f t="shared" si="10"/>
        <v>40120</v>
      </c>
      <c r="B75" s="216"/>
      <c r="C75" s="6"/>
      <c r="D75" s="6"/>
      <c r="E75" s="6"/>
      <c r="F75" s="6"/>
      <c r="G75" s="6"/>
      <c r="H75" s="6"/>
      <c r="I75" s="12"/>
    </row>
    <row r="76" spans="1:9" ht="12.75" customHeight="1">
      <c r="A76" s="215">
        <f t="shared" si="10"/>
        <v>40151</v>
      </c>
      <c r="B76" s="216"/>
      <c r="C76" s="6"/>
      <c r="D76" s="6"/>
      <c r="E76" s="6"/>
      <c r="F76" s="6"/>
      <c r="G76" s="6"/>
      <c r="H76" s="6"/>
      <c r="I76" s="12"/>
    </row>
    <row r="77" spans="1:9" ht="12.75" customHeight="1">
      <c r="A77" s="215">
        <f t="shared" si="10"/>
        <v>40182</v>
      </c>
      <c r="B77" s="216"/>
      <c r="C77" s="6"/>
      <c r="D77" s="6"/>
      <c r="E77" s="6"/>
      <c r="F77" s="6"/>
      <c r="G77" s="6"/>
      <c r="H77" s="6"/>
      <c r="I77" s="12"/>
    </row>
    <row r="78" spans="1:9" ht="12.75" customHeight="1">
      <c r="A78" s="215">
        <f t="shared" si="10"/>
        <v>40213</v>
      </c>
      <c r="B78" s="216"/>
      <c r="C78" s="6"/>
      <c r="D78" s="6"/>
      <c r="E78" s="6"/>
      <c r="F78" s="6"/>
      <c r="G78" s="6"/>
      <c r="H78" s="6"/>
      <c r="I78" s="12"/>
    </row>
    <row r="79" spans="1:9" ht="12.75" customHeight="1">
      <c r="A79" s="215">
        <f t="shared" si="10"/>
        <v>40244</v>
      </c>
      <c r="B79" s="216"/>
      <c r="C79" s="13"/>
      <c r="D79" s="13"/>
      <c r="E79" s="13"/>
      <c r="F79" s="13"/>
      <c r="G79" s="13"/>
      <c r="H79" s="13"/>
      <c r="I79" s="14"/>
    </row>
    <row r="80" spans="1:9" ht="12.75" customHeight="1">
      <c r="A80" s="18"/>
      <c r="B80" s="20" t="s">
        <v>80</v>
      </c>
      <c r="C80" s="16">
        <f aca="true" t="shared" si="11" ref="C80:I80">SUM(C68:C79)</f>
        <v>0</v>
      </c>
      <c r="D80" s="16">
        <f t="shared" si="11"/>
        <v>0</v>
      </c>
      <c r="E80" s="16">
        <f t="shared" si="11"/>
        <v>0</v>
      </c>
      <c r="F80" s="16">
        <f t="shared" si="11"/>
        <v>0</v>
      </c>
      <c r="G80" s="16">
        <f t="shared" si="11"/>
        <v>0</v>
      </c>
      <c r="H80" s="16">
        <f t="shared" si="11"/>
        <v>0</v>
      </c>
      <c r="I80" s="17">
        <f t="shared" si="11"/>
        <v>0</v>
      </c>
    </row>
    <row r="81" spans="1:9" ht="12.75" customHeight="1">
      <c r="A81" s="220">
        <f>A68+365</f>
        <v>40268</v>
      </c>
      <c r="B81" s="221"/>
      <c r="C81" s="9"/>
      <c r="D81" s="9"/>
      <c r="E81" s="9"/>
      <c r="F81" s="9"/>
      <c r="G81" s="9"/>
      <c r="H81" s="9"/>
      <c r="I81" s="10"/>
    </row>
    <row r="82" spans="1:9" ht="12.75" customHeight="1">
      <c r="A82" s="215">
        <f>A81+31</f>
        <v>40299</v>
      </c>
      <c r="B82" s="216"/>
      <c r="C82" s="6"/>
      <c r="D82" s="6"/>
      <c r="E82" s="6"/>
      <c r="F82" s="6"/>
      <c r="G82" s="6"/>
      <c r="H82" s="6"/>
      <c r="I82" s="12"/>
    </row>
    <row r="83" spans="1:9" ht="12.75" customHeight="1">
      <c r="A83" s="215">
        <f aca="true" t="shared" si="12" ref="A83:A92">A82+31</f>
        <v>40330</v>
      </c>
      <c r="B83" s="216"/>
      <c r="C83" s="6"/>
      <c r="D83" s="6"/>
      <c r="E83" s="6"/>
      <c r="F83" s="6"/>
      <c r="G83" s="6"/>
      <c r="H83" s="6"/>
      <c r="I83" s="12"/>
    </row>
    <row r="84" spans="1:9" ht="12.75" customHeight="1">
      <c r="A84" s="215">
        <f t="shared" si="12"/>
        <v>40361</v>
      </c>
      <c r="B84" s="216"/>
      <c r="C84" s="6"/>
      <c r="D84" s="6"/>
      <c r="E84" s="6"/>
      <c r="F84" s="6"/>
      <c r="G84" s="6"/>
      <c r="H84" s="6"/>
      <c r="I84" s="12"/>
    </row>
    <row r="85" spans="1:9" ht="12.75" customHeight="1">
      <c r="A85" s="215">
        <f t="shared" si="12"/>
        <v>40392</v>
      </c>
      <c r="B85" s="216"/>
      <c r="C85" s="6"/>
      <c r="D85" s="6"/>
      <c r="E85" s="6"/>
      <c r="F85" s="6"/>
      <c r="G85" s="6"/>
      <c r="H85" s="6"/>
      <c r="I85" s="12"/>
    </row>
    <row r="86" spans="1:9" ht="12.75" customHeight="1">
      <c r="A86" s="215">
        <f t="shared" si="12"/>
        <v>40423</v>
      </c>
      <c r="B86" s="216"/>
      <c r="C86" s="6"/>
      <c r="D86" s="6"/>
      <c r="E86" s="6"/>
      <c r="F86" s="6"/>
      <c r="G86" s="6"/>
      <c r="H86" s="6"/>
      <c r="I86" s="12"/>
    </row>
    <row r="87" spans="1:9" ht="12.75" customHeight="1">
      <c r="A87" s="215">
        <f t="shared" si="12"/>
        <v>40454</v>
      </c>
      <c r="B87" s="216"/>
      <c r="C87" s="6"/>
      <c r="D87" s="6"/>
      <c r="E87" s="6"/>
      <c r="F87" s="6"/>
      <c r="G87" s="6"/>
      <c r="H87" s="6"/>
      <c r="I87" s="12"/>
    </row>
    <row r="88" spans="1:9" ht="12.75" customHeight="1">
      <c r="A88" s="215">
        <f t="shared" si="12"/>
        <v>40485</v>
      </c>
      <c r="B88" s="216"/>
      <c r="C88" s="6"/>
      <c r="D88" s="6"/>
      <c r="E88" s="6"/>
      <c r="F88" s="6"/>
      <c r="G88" s="6"/>
      <c r="H88" s="6"/>
      <c r="I88" s="12"/>
    </row>
    <row r="89" spans="1:9" ht="12.75" customHeight="1">
      <c r="A89" s="215">
        <f t="shared" si="12"/>
        <v>40516</v>
      </c>
      <c r="B89" s="216"/>
      <c r="C89" s="6"/>
      <c r="D89" s="6"/>
      <c r="E89" s="6"/>
      <c r="F89" s="6"/>
      <c r="G89" s="6"/>
      <c r="H89" s="6"/>
      <c r="I89" s="12"/>
    </row>
    <row r="90" spans="1:9" ht="12.75" customHeight="1">
      <c r="A90" s="215">
        <f t="shared" si="12"/>
        <v>40547</v>
      </c>
      <c r="B90" s="216"/>
      <c r="C90" s="6"/>
      <c r="D90" s="6"/>
      <c r="E90" s="6"/>
      <c r="F90" s="6"/>
      <c r="G90" s="6"/>
      <c r="H90" s="6"/>
      <c r="I90" s="12"/>
    </row>
    <row r="91" spans="1:9" ht="12.75" customHeight="1">
      <c r="A91" s="215">
        <f t="shared" si="12"/>
        <v>40578</v>
      </c>
      <c r="B91" s="216"/>
      <c r="C91" s="6"/>
      <c r="D91" s="6"/>
      <c r="E91" s="6"/>
      <c r="F91" s="6"/>
      <c r="G91" s="6"/>
      <c r="H91" s="6"/>
      <c r="I91" s="12"/>
    </row>
    <row r="92" spans="1:9" ht="12.75" customHeight="1">
      <c r="A92" s="215">
        <f t="shared" si="12"/>
        <v>40609</v>
      </c>
      <c r="B92" s="216"/>
      <c r="C92" s="6"/>
      <c r="D92" s="6"/>
      <c r="E92" s="6"/>
      <c r="F92" s="6"/>
      <c r="G92" s="6"/>
      <c r="H92" s="6"/>
      <c r="I92" s="12"/>
    </row>
    <row r="93" spans="1:9" ht="12.75" customHeight="1">
      <c r="A93" s="18"/>
      <c r="B93" s="20" t="s">
        <v>80</v>
      </c>
      <c r="C93" s="16">
        <f>SUM(C81:C92)</f>
        <v>0</v>
      </c>
      <c r="D93" s="16">
        <f aca="true" t="shared" si="13" ref="D93:I93">SUM(D81:D92)</f>
        <v>0</v>
      </c>
      <c r="E93" s="16">
        <f t="shared" si="13"/>
        <v>0</v>
      </c>
      <c r="F93" s="16">
        <f t="shared" si="13"/>
        <v>0</v>
      </c>
      <c r="G93" s="16">
        <f t="shared" si="13"/>
        <v>0</v>
      </c>
      <c r="H93" s="16">
        <f t="shared" si="13"/>
        <v>0</v>
      </c>
      <c r="I93" s="17">
        <f t="shared" si="13"/>
        <v>0</v>
      </c>
    </row>
    <row r="94" spans="1:9" ht="12.75" customHeight="1">
      <c r="A94" s="220">
        <f>A81+365</f>
        <v>40633</v>
      </c>
      <c r="B94" s="221"/>
      <c r="C94" s="9"/>
      <c r="D94" s="9"/>
      <c r="E94" s="9"/>
      <c r="F94" s="9"/>
      <c r="G94" s="9"/>
      <c r="H94" s="9"/>
      <c r="I94" s="10"/>
    </row>
    <row r="95" spans="1:9" ht="12.75" customHeight="1">
      <c r="A95" s="215">
        <f>A94+31</f>
        <v>40664</v>
      </c>
      <c r="B95" s="216"/>
      <c r="C95" s="6"/>
      <c r="D95" s="6"/>
      <c r="E95" s="6"/>
      <c r="F95" s="6"/>
      <c r="G95" s="6"/>
      <c r="H95" s="6"/>
      <c r="I95" s="12"/>
    </row>
    <row r="96" spans="1:9" ht="12.75" customHeight="1">
      <c r="A96" s="215">
        <f aca="true" t="shared" si="14" ref="A96:A104">A95+31</f>
        <v>40695</v>
      </c>
      <c r="B96" s="216"/>
      <c r="C96" s="6"/>
      <c r="D96" s="6"/>
      <c r="E96" s="6"/>
      <c r="F96" s="6"/>
      <c r="G96" s="6"/>
      <c r="H96" s="6"/>
      <c r="I96" s="12"/>
    </row>
    <row r="97" spans="1:9" ht="12.75" customHeight="1">
      <c r="A97" s="215">
        <f t="shared" si="14"/>
        <v>40726</v>
      </c>
      <c r="B97" s="216"/>
      <c r="C97" s="6"/>
      <c r="D97" s="6"/>
      <c r="E97" s="6"/>
      <c r="F97" s="6"/>
      <c r="G97" s="6"/>
      <c r="H97" s="6"/>
      <c r="I97" s="12"/>
    </row>
    <row r="98" spans="1:9" ht="12.75" customHeight="1">
      <c r="A98" s="215">
        <f t="shared" si="14"/>
        <v>40757</v>
      </c>
      <c r="B98" s="216"/>
      <c r="C98" s="6"/>
      <c r="D98" s="6"/>
      <c r="E98" s="6"/>
      <c r="F98" s="6"/>
      <c r="G98" s="6"/>
      <c r="H98" s="6"/>
      <c r="I98" s="12"/>
    </row>
    <row r="99" spans="1:9" ht="12.75" customHeight="1">
      <c r="A99" s="215">
        <f t="shared" si="14"/>
        <v>40788</v>
      </c>
      <c r="B99" s="216"/>
      <c r="C99" s="6"/>
      <c r="D99" s="6"/>
      <c r="E99" s="6"/>
      <c r="F99" s="6"/>
      <c r="G99" s="6"/>
      <c r="H99" s="6"/>
      <c r="I99" s="12"/>
    </row>
    <row r="100" spans="1:9" ht="12.75" customHeight="1">
      <c r="A100" s="215">
        <f t="shared" si="14"/>
        <v>40819</v>
      </c>
      <c r="B100" s="216"/>
      <c r="C100" s="6"/>
      <c r="D100" s="6"/>
      <c r="E100" s="6"/>
      <c r="F100" s="6"/>
      <c r="G100" s="6"/>
      <c r="H100" s="6"/>
      <c r="I100" s="12"/>
    </row>
    <row r="101" spans="1:9" ht="12.75" customHeight="1">
      <c r="A101" s="215">
        <f t="shared" si="14"/>
        <v>40850</v>
      </c>
      <c r="B101" s="216"/>
      <c r="C101" s="6"/>
      <c r="D101" s="6"/>
      <c r="E101" s="6"/>
      <c r="F101" s="6"/>
      <c r="G101" s="6"/>
      <c r="H101" s="6"/>
      <c r="I101" s="12"/>
    </row>
    <row r="102" spans="1:9" ht="12.75" customHeight="1">
      <c r="A102" s="215">
        <f t="shared" si="14"/>
        <v>40881</v>
      </c>
      <c r="B102" s="216"/>
      <c r="C102" s="6"/>
      <c r="D102" s="6"/>
      <c r="E102" s="6"/>
      <c r="F102" s="6"/>
      <c r="G102" s="6"/>
      <c r="H102" s="6"/>
      <c r="I102" s="12"/>
    </row>
    <row r="103" spans="1:9" ht="12.75" customHeight="1">
      <c r="A103" s="215">
        <f t="shared" si="14"/>
        <v>40912</v>
      </c>
      <c r="B103" s="216"/>
      <c r="C103" s="6"/>
      <c r="D103" s="6"/>
      <c r="E103" s="6"/>
      <c r="F103" s="6"/>
      <c r="G103" s="6"/>
      <c r="H103" s="6"/>
      <c r="I103" s="12"/>
    </row>
    <row r="104" spans="1:9" ht="12.75" customHeight="1">
      <c r="A104" s="215">
        <f t="shared" si="14"/>
        <v>40943</v>
      </c>
      <c r="B104" s="216"/>
      <c r="C104" s="6"/>
      <c r="D104" s="6"/>
      <c r="E104" s="6"/>
      <c r="F104" s="6"/>
      <c r="G104" s="6"/>
      <c r="H104" s="6"/>
      <c r="I104" s="12"/>
    </row>
    <row r="105" spans="1:9" ht="12.75" customHeight="1">
      <c r="A105" s="215">
        <f>A104+31</f>
        <v>40974</v>
      </c>
      <c r="B105" s="216"/>
      <c r="C105" s="13"/>
      <c r="D105" s="13"/>
      <c r="E105" s="13"/>
      <c r="F105" s="13"/>
      <c r="G105" s="13"/>
      <c r="H105" s="13"/>
      <c r="I105" s="14"/>
    </row>
    <row r="106" spans="1:9" ht="12.75" customHeight="1">
      <c r="A106" s="18"/>
      <c r="B106" s="20" t="s">
        <v>80</v>
      </c>
      <c r="C106" s="16">
        <f>SUM(C94:C105)</f>
        <v>0</v>
      </c>
      <c r="D106" s="16">
        <f aca="true" t="shared" si="15" ref="D106:I106">SUM(D94:D105)</f>
        <v>0</v>
      </c>
      <c r="E106" s="16">
        <f t="shared" si="15"/>
        <v>0</v>
      </c>
      <c r="F106" s="16">
        <f t="shared" si="15"/>
        <v>0</v>
      </c>
      <c r="G106" s="16">
        <f t="shared" si="15"/>
        <v>0</v>
      </c>
      <c r="H106" s="16">
        <f t="shared" si="15"/>
        <v>0</v>
      </c>
      <c r="I106" s="17">
        <f t="shared" si="15"/>
        <v>0</v>
      </c>
    </row>
    <row r="107" spans="1:9" ht="12.75" customHeight="1">
      <c r="A107" s="18"/>
      <c r="B107" s="19"/>
      <c r="C107" s="66" t="s">
        <v>15</v>
      </c>
      <c r="D107" s="66" t="s">
        <v>18</v>
      </c>
      <c r="E107" s="66" t="s">
        <v>19</v>
      </c>
      <c r="F107" s="66" t="s">
        <v>20</v>
      </c>
      <c r="G107" s="66" t="s">
        <v>21</v>
      </c>
      <c r="H107" s="66" t="s">
        <v>79</v>
      </c>
      <c r="I107" s="73" t="s">
        <v>48</v>
      </c>
    </row>
    <row r="108" spans="1:9" ht="12.75" customHeight="1">
      <c r="A108" s="217">
        <f>A94+366</f>
        <v>40999</v>
      </c>
      <c r="B108" s="218"/>
      <c r="C108" s="8"/>
      <c r="D108" s="8"/>
      <c r="E108" s="9"/>
      <c r="F108" s="9"/>
      <c r="G108" s="9"/>
      <c r="H108" s="9"/>
      <c r="I108" s="10"/>
    </row>
    <row r="109" spans="1:9" ht="12.75" customHeight="1">
      <c r="A109" s="215">
        <f>A108+31</f>
        <v>41030</v>
      </c>
      <c r="B109" s="216"/>
      <c r="C109" s="11"/>
      <c r="D109" s="11"/>
      <c r="E109" s="6"/>
      <c r="F109" s="6"/>
      <c r="G109" s="6"/>
      <c r="H109" s="6"/>
      <c r="I109" s="12"/>
    </row>
    <row r="110" spans="1:9" ht="12.75" customHeight="1">
      <c r="A110" s="215">
        <f aca="true" t="shared" si="16" ref="A110:A119">A109+31</f>
        <v>41061</v>
      </c>
      <c r="B110" s="216"/>
      <c r="C110" s="11"/>
      <c r="D110" s="11"/>
      <c r="E110" s="6"/>
      <c r="F110" s="6"/>
      <c r="G110" s="6"/>
      <c r="H110" s="6"/>
      <c r="I110" s="12"/>
    </row>
    <row r="111" spans="1:9" ht="12.75" customHeight="1">
      <c r="A111" s="215">
        <f t="shared" si="16"/>
        <v>41092</v>
      </c>
      <c r="B111" s="216"/>
      <c r="C111" s="11"/>
      <c r="D111" s="11"/>
      <c r="E111" s="6"/>
      <c r="F111" s="6"/>
      <c r="G111" s="6"/>
      <c r="H111" s="6"/>
      <c r="I111" s="12"/>
    </row>
    <row r="112" spans="1:9" ht="12.75" customHeight="1">
      <c r="A112" s="215">
        <f t="shared" si="16"/>
        <v>41123</v>
      </c>
      <c r="B112" s="216"/>
      <c r="C112" s="11"/>
      <c r="D112" s="11"/>
      <c r="E112" s="6"/>
      <c r="F112" s="6"/>
      <c r="G112" s="6"/>
      <c r="H112" s="6"/>
      <c r="I112" s="12"/>
    </row>
    <row r="113" spans="1:9" ht="12.75" customHeight="1">
      <c r="A113" s="215">
        <f t="shared" si="16"/>
        <v>41154</v>
      </c>
      <c r="B113" s="216"/>
      <c r="C113" s="11"/>
      <c r="D113" s="11"/>
      <c r="E113" s="6"/>
      <c r="F113" s="6"/>
      <c r="G113" s="6"/>
      <c r="H113" s="6"/>
      <c r="I113" s="12"/>
    </row>
    <row r="114" spans="1:9" ht="12.75" customHeight="1">
      <c r="A114" s="215">
        <f t="shared" si="16"/>
        <v>41185</v>
      </c>
      <c r="B114" s="216"/>
      <c r="C114" s="11"/>
      <c r="D114" s="11"/>
      <c r="E114" s="6"/>
      <c r="F114" s="6"/>
      <c r="G114" s="6"/>
      <c r="H114" s="6"/>
      <c r="I114" s="12"/>
    </row>
    <row r="115" spans="1:9" ht="12.75" customHeight="1">
      <c r="A115" s="215">
        <f t="shared" si="16"/>
        <v>41216</v>
      </c>
      <c r="B115" s="216"/>
      <c r="C115" s="6"/>
      <c r="D115" s="6"/>
      <c r="E115" s="6"/>
      <c r="F115" s="6"/>
      <c r="G115" s="6"/>
      <c r="H115" s="6"/>
      <c r="I115" s="12"/>
    </row>
    <row r="116" spans="1:9" ht="12.75" customHeight="1">
      <c r="A116" s="215">
        <f t="shared" si="16"/>
        <v>41247</v>
      </c>
      <c r="B116" s="216"/>
      <c r="C116" s="6"/>
      <c r="D116" s="6"/>
      <c r="E116" s="6"/>
      <c r="F116" s="6"/>
      <c r="G116" s="6"/>
      <c r="H116" s="6"/>
      <c r="I116" s="12"/>
    </row>
    <row r="117" spans="1:9" ht="12.75" customHeight="1">
      <c r="A117" s="215">
        <f t="shared" si="16"/>
        <v>41278</v>
      </c>
      <c r="B117" s="216"/>
      <c r="C117" s="6"/>
      <c r="D117" s="6"/>
      <c r="E117" s="6"/>
      <c r="F117" s="6"/>
      <c r="G117" s="6"/>
      <c r="H117" s="6"/>
      <c r="I117" s="12"/>
    </row>
    <row r="118" spans="1:9" ht="12.75" customHeight="1">
      <c r="A118" s="215">
        <f t="shared" si="16"/>
        <v>41309</v>
      </c>
      <c r="B118" s="216"/>
      <c r="C118" s="6"/>
      <c r="D118" s="6"/>
      <c r="E118" s="6"/>
      <c r="F118" s="6"/>
      <c r="G118" s="6"/>
      <c r="H118" s="6"/>
      <c r="I118" s="12"/>
    </row>
    <row r="119" spans="1:9" ht="12.75" customHeight="1">
      <c r="A119" s="215">
        <f t="shared" si="16"/>
        <v>41340</v>
      </c>
      <c r="B119" s="216"/>
      <c r="C119" s="13"/>
      <c r="D119" s="13"/>
      <c r="E119" s="13"/>
      <c r="F119" s="13"/>
      <c r="G119" s="13"/>
      <c r="H119" s="13"/>
      <c r="I119" s="14"/>
    </row>
    <row r="120" spans="1:9" ht="12.75" customHeight="1">
      <c r="A120" s="15"/>
      <c r="B120" s="20" t="s">
        <v>80</v>
      </c>
      <c r="C120" s="16">
        <f aca="true" t="shared" si="17" ref="C120:I120">SUM(C108:C119)</f>
        <v>0</v>
      </c>
      <c r="D120" s="16">
        <f t="shared" si="17"/>
        <v>0</v>
      </c>
      <c r="E120" s="16">
        <f t="shared" si="17"/>
        <v>0</v>
      </c>
      <c r="F120" s="16">
        <f t="shared" si="17"/>
        <v>0</v>
      </c>
      <c r="G120" s="16">
        <f t="shared" si="17"/>
        <v>0</v>
      </c>
      <c r="H120" s="16">
        <f t="shared" si="17"/>
        <v>0</v>
      </c>
      <c r="I120" s="17">
        <f t="shared" si="17"/>
        <v>0</v>
      </c>
    </row>
    <row r="121" spans="1:9" ht="12.75" customHeight="1">
      <c r="A121" s="220">
        <f>A108+365</f>
        <v>41364</v>
      </c>
      <c r="B121" s="221"/>
      <c r="C121" s="9"/>
      <c r="D121" s="9"/>
      <c r="E121" s="9"/>
      <c r="F121" s="9"/>
      <c r="G121" s="9"/>
      <c r="H121" s="9"/>
      <c r="I121" s="10"/>
    </row>
    <row r="122" spans="1:9" ht="12.75" customHeight="1">
      <c r="A122" s="220">
        <f aca="true" t="shared" si="18" ref="A122:A132">A109+365</f>
        <v>41395</v>
      </c>
      <c r="B122" s="221"/>
      <c r="C122" s="6"/>
      <c r="D122" s="6"/>
      <c r="E122" s="6"/>
      <c r="F122" s="6"/>
      <c r="G122" s="6"/>
      <c r="H122" s="6"/>
      <c r="I122" s="12"/>
    </row>
    <row r="123" spans="1:9" ht="12.75" customHeight="1">
      <c r="A123" s="220">
        <f t="shared" si="18"/>
        <v>41426</v>
      </c>
      <c r="B123" s="221"/>
      <c r="C123" s="6"/>
      <c r="D123" s="6"/>
      <c r="E123" s="6"/>
      <c r="F123" s="6"/>
      <c r="G123" s="6"/>
      <c r="H123" s="6"/>
      <c r="I123" s="12"/>
    </row>
    <row r="124" spans="1:9" ht="12.75" customHeight="1">
      <c r="A124" s="220">
        <f t="shared" si="18"/>
        <v>41457</v>
      </c>
      <c r="B124" s="221"/>
      <c r="C124" s="6"/>
      <c r="D124" s="6"/>
      <c r="E124" s="6"/>
      <c r="F124" s="6"/>
      <c r="G124" s="6"/>
      <c r="H124" s="6"/>
      <c r="I124" s="12"/>
    </row>
    <row r="125" spans="1:9" ht="12.75" customHeight="1">
      <c r="A125" s="220">
        <f t="shared" si="18"/>
        <v>41488</v>
      </c>
      <c r="B125" s="221"/>
      <c r="C125" s="6"/>
      <c r="D125" s="6"/>
      <c r="E125" s="6"/>
      <c r="F125" s="6"/>
      <c r="G125" s="6"/>
      <c r="H125" s="6"/>
      <c r="I125" s="12"/>
    </row>
    <row r="126" spans="1:9" ht="12.75" customHeight="1">
      <c r="A126" s="220">
        <f t="shared" si="18"/>
        <v>41519</v>
      </c>
      <c r="B126" s="221"/>
      <c r="C126" s="6"/>
      <c r="D126" s="6"/>
      <c r="E126" s="6"/>
      <c r="F126" s="6"/>
      <c r="G126" s="6"/>
      <c r="H126" s="6"/>
      <c r="I126" s="12"/>
    </row>
    <row r="127" spans="1:9" ht="12.75" customHeight="1">
      <c r="A127" s="220">
        <f t="shared" si="18"/>
        <v>41550</v>
      </c>
      <c r="B127" s="221"/>
      <c r="C127" s="6"/>
      <c r="D127" s="6"/>
      <c r="E127" s="6"/>
      <c r="F127" s="6"/>
      <c r="G127" s="6"/>
      <c r="H127" s="6"/>
      <c r="I127" s="12"/>
    </row>
    <row r="128" spans="1:9" ht="12.75" customHeight="1">
      <c r="A128" s="220">
        <f t="shared" si="18"/>
        <v>41581</v>
      </c>
      <c r="B128" s="221"/>
      <c r="C128" s="6"/>
      <c r="D128" s="6"/>
      <c r="E128" s="6"/>
      <c r="F128" s="6"/>
      <c r="G128" s="6"/>
      <c r="H128" s="6"/>
      <c r="I128" s="12"/>
    </row>
    <row r="129" spans="1:9" ht="12.75" customHeight="1">
      <c r="A129" s="220">
        <f t="shared" si="18"/>
        <v>41612</v>
      </c>
      <c r="B129" s="221"/>
      <c r="C129" s="6"/>
      <c r="D129" s="6"/>
      <c r="E129" s="6"/>
      <c r="F129" s="6"/>
      <c r="G129" s="6"/>
      <c r="H129" s="6"/>
      <c r="I129" s="12"/>
    </row>
    <row r="130" spans="1:9" ht="12.75" customHeight="1">
      <c r="A130" s="220">
        <f t="shared" si="18"/>
        <v>41643</v>
      </c>
      <c r="B130" s="221"/>
      <c r="C130" s="6"/>
      <c r="D130" s="6"/>
      <c r="E130" s="6"/>
      <c r="F130" s="6"/>
      <c r="G130" s="6"/>
      <c r="H130" s="6"/>
      <c r="I130" s="12"/>
    </row>
    <row r="131" spans="1:9" ht="12.75" customHeight="1">
      <c r="A131" s="220">
        <f t="shared" si="18"/>
        <v>41674</v>
      </c>
      <c r="B131" s="221"/>
      <c r="C131" s="6"/>
      <c r="D131" s="6"/>
      <c r="E131" s="6"/>
      <c r="F131" s="6"/>
      <c r="G131" s="6"/>
      <c r="H131" s="6"/>
      <c r="I131" s="12"/>
    </row>
    <row r="132" spans="1:9" ht="12.75" customHeight="1">
      <c r="A132" s="220">
        <f t="shared" si="18"/>
        <v>41705</v>
      </c>
      <c r="B132" s="221"/>
      <c r="C132" s="13"/>
      <c r="D132" s="13"/>
      <c r="E132" s="13"/>
      <c r="F132" s="13"/>
      <c r="G132" s="13"/>
      <c r="H132" s="13"/>
      <c r="I132" s="14"/>
    </row>
    <row r="133" spans="1:9" ht="12.75" customHeight="1">
      <c r="A133" s="18"/>
      <c r="B133" s="20" t="s">
        <v>80</v>
      </c>
      <c r="C133" s="16">
        <f aca="true" t="shared" si="19" ref="C133:I133">SUM(C121:C132)</f>
        <v>0</v>
      </c>
      <c r="D133" s="16">
        <f t="shared" si="19"/>
        <v>0</v>
      </c>
      <c r="E133" s="16">
        <f t="shared" si="19"/>
        <v>0</v>
      </c>
      <c r="F133" s="16">
        <f t="shared" si="19"/>
        <v>0</v>
      </c>
      <c r="G133" s="16">
        <f t="shared" si="19"/>
        <v>0</v>
      </c>
      <c r="H133" s="16">
        <f t="shared" si="19"/>
        <v>0</v>
      </c>
      <c r="I133" s="17">
        <f t="shared" si="19"/>
        <v>0</v>
      </c>
    </row>
    <row r="134" spans="1:9" ht="12.75" customHeight="1">
      <c r="A134" s="220">
        <f>A121+365</f>
        <v>41729</v>
      </c>
      <c r="B134" s="221"/>
      <c r="C134" s="9"/>
      <c r="D134" s="9"/>
      <c r="E134" s="9"/>
      <c r="F134" s="9"/>
      <c r="G134" s="9"/>
      <c r="H134" s="9"/>
      <c r="I134" s="10"/>
    </row>
    <row r="135" spans="1:9" ht="12.75" customHeight="1">
      <c r="A135" s="220">
        <f>A134+31</f>
        <v>41760</v>
      </c>
      <c r="B135" s="221"/>
      <c r="C135" s="6"/>
      <c r="D135" s="6"/>
      <c r="E135" s="6"/>
      <c r="F135" s="6"/>
      <c r="G135" s="6"/>
      <c r="H135" s="6"/>
      <c r="I135" s="12"/>
    </row>
    <row r="136" spans="1:9" ht="12.75" customHeight="1">
      <c r="A136" s="220">
        <f aca="true" t="shared" si="20" ref="A136:A145">A135+31</f>
        <v>41791</v>
      </c>
      <c r="B136" s="221"/>
      <c r="C136" s="6"/>
      <c r="D136" s="6"/>
      <c r="E136" s="6"/>
      <c r="F136" s="6"/>
      <c r="G136" s="6"/>
      <c r="H136" s="6"/>
      <c r="I136" s="12"/>
    </row>
    <row r="137" spans="1:9" ht="12.75" customHeight="1">
      <c r="A137" s="220">
        <f t="shared" si="20"/>
        <v>41822</v>
      </c>
      <c r="B137" s="221"/>
      <c r="C137" s="6"/>
      <c r="D137" s="6"/>
      <c r="E137" s="6"/>
      <c r="F137" s="6"/>
      <c r="G137" s="6"/>
      <c r="H137" s="6"/>
      <c r="I137" s="12"/>
    </row>
    <row r="138" spans="1:9" ht="12.75" customHeight="1">
      <c r="A138" s="220">
        <f t="shared" si="20"/>
        <v>41853</v>
      </c>
      <c r="B138" s="221"/>
      <c r="C138" s="6"/>
      <c r="D138" s="6"/>
      <c r="E138" s="6"/>
      <c r="F138" s="6"/>
      <c r="G138" s="6"/>
      <c r="H138" s="6"/>
      <c r="I138" s="12"/>
    </row>
    <row r="139" spans="1:9" ht="12.75" customHeight="1">
      <c r="A139" s="220">
        <f t="shared" si="20"/>
        <v>41884</v>
      </c>
      <c r="B139" s="221"/>
      <c r="C139" s="6"/>
      <c r="D139" s="6"/>
      <c r="E139" s="6"/>
      <c r="F139" s="6"/>
      <c r="G139" s="6"/>
      <c r="H139" s="6"/>
      <c r="I139" s="12"/>
    </row>
    <row r="140" spans="1:9" ht="12.75" customHeight="1">
      <c r="A140" s="220">
        <f t="shared" si="20"/>
        <v>41915</v>
      </c>
      <c r="B140" s="221"/>
      <c r="C140" s="6"/>
      <c r="D140" s="6"/>
      <c r="E140" s="6"/>
      <c r="F140" s="6"/>
      <c r="G140" s="6"/>
      <c r="H140" s="6"/>
      <c r="I140" s="12"/>
    </row>
    <row r="141" spans="1:9" ht="12.75" customHeight="1">
      <c r="A141" s="220">
        <f t="shared" si="20"/>
        <v>41946</v>
      </c>
      <c r="B141" s="221"/>
      <c r="C141" s="6"/>
      <c r="D141" s="6"/>
      <c r="E141" s="6"/>
      <c r="F141" s="6"/>
      <c r="G141" s="6"/>
      <c r="H141" s="6"/>
      <c r="I141" s="12"/>
    </row>
    <row r="142" spans="1:9" ht="12.75" customHeight="1">
      <c r="A142" s="220">
        <f t="shared" si="20"/>
        <v>41977</v>
      </c>
      <c r="B142" s="221"/>
      <c r="C142" s="6"/>
      <c r="D142" s="6"/>
      <c r="E142" s="6"/>
      <c r="F142" s="6"/>
      <c r="G142" s="6"/>
      <c r="H142" s="6"/>
      <c r="I142" s="12"/>
    </row>
    <row r="143" spans="1:9" ht="12.75" customHeight="1">
      <c r="A143" s="220">
        <f t="shared" si="20"/>
        <v>42008</v>
      </c>
      <c r="B143" s="221"/>
      <c r="C143" s="6"/>
      <c r="D143" s="6"/>
      <c r="E143" s="6"/>
      <c r="F143" s="6"/>
      <c r="G143" s="6"/>
      <c r="H143" s="6"/>
      <c r="I143" s="12"/>
    </row>
    <row r="144" spans="1:9" ht="12.75" customHeight="1">
      <c r="A144" s="220">
        <f t="shared" si="20"/>
        <v>42039</v>
      </c>
      <c r="B144" s="221"/>
      <c r="C144" s="6"/>
      <c r="D144" s="6"/>
      <c r="E144" s="6"/>
      <c r="F144" s="6"/>
      <c r="G144" s="6"/>
      <c r="H144" s="6"/>
      <c r="I144" s="12"/>
    </row>
    <row r="145" spans="1:9" ht="12.75" customHeight="1">
      <c r="A145" s="220">
        <f t="shared" si="20"/>
        <v>42070</v>
      </c>
      <c r="B145" s="221"/>
      <c r="C145" s="6"/>
      <c r="D145" s="6"/>
      <c r="E145" s="6"/>
      <c r="F145" s="6"/>
      <c r="G145" s="6"/>
      <c r="H145" s="6"/>
      <c r="I145" s="12"/>
    </row>
    <row r="146" spans="1:9" ht="12.75" customHeight="1">
      <c r="A146" s="18"/>
      <c r="B146" s="20" t="s">
        <v>80</v>
      </c>
      <c r="C146" s="16">
        <f aca="true" t="shared" si="21" ref="C146:I146">SUM(C134:C145)</f>
        <v>0</v>
      </c>
      <c r="D146" s="16">
        <f t="shared" si="21"/>
        <v>0</v>
      </c>
      <c r="E146" s="16">
        <f t="shared" si="21"/>
        <v>0</v>
      </c>
      <c r="F146" s="16">
        <f t="shared" si="21"/>
        <v>0</v>
      </c>
      <c r="G146" s="16">
        <f t="shared" si="21"/>
        <v>0</v>
      </c>
      <c r="H146" s="16">
        <f t="shared" si="21"/>
        <v>0</v>
      </c>
      <c r="I146" s="17">
        <f t="shared" si="21"/>
        <v>0</v>
      </c>
    </row>
    <row r="147" spans="1:9" ht="12.75" customHeight="1">
      <c r="A147" s="220">
        <f>A134+365</f>
        <v>42094</v>
      </c>
      <c r="B147" s="221"/>
      <c r="C147" s="9"/>
      <c r="D147" s="9"/>
      <c r="E147" s="9"/>
      <c r="F147" s="9"/>
      <c r="G147" s="9"/>
      <c r="H147" s="9"/>
      <c r="I147" s="10"/>
    </row>
    <row r="148" spans="1:9" ht="12.75" customHeight="1">
      <c r="A148" s="215">
        <f>A147+31</f>
        <v>42125</v>
      </c>
      <c r="B148" s="216"/>
      <c r="C148" s="6"/>
      <c r="D148" s="6"/>
      <c r="E148" s="6"/>
      <c r="F148" s="6"/>
      <c r="G148" s="6"/>
      <c r="H148" s="6"/>
      <c r="I148" s="12"/>
    </row>
    <row r="149" spans="1:9" ht="12.75" customHeight="1">
      <c r="A149" s="215">
        <f aca="true" t="shared" si="22" ref="A149:A158">A148+31</f>
        <v>42156</v>
      </c>
      <c r="B149" s="216"/>
      <c r="C149" s="6"/>
      <c r="D149" s="6"/>
      <c r="E149" s="6"/>
      <c r="F149" s="6"/>
      <c r="G149" s="6"/>
      <c r="H149" s="6"/>
      <c r="I149" s="12"/>
    </row>
    <row r="150" spans="1:9" ht="12.75" customHeight="1">
      <c r="A150" s="215">
        <f t="shared" si="22"/>
        <v>42187</v>
      </c>
      <c r="B150" s="216"/>
      <c r="C150" s="6"/>
      <c r="D150" s="6"/>
      <c r="E150" s="6"/>
      <c r="F150" s="6"/>
      <c r="G150" s="6"/>
      <c r="H150" s="6"/>
      <c r="I150" s="12"/>
    </row>
    <row r="151" spans="1:9" ht="12.75" customHeight="1">
      <c r="A151" s="215">
        <f t="shared" si="22"/>
        <v>42218</v>
      </c>
      <c r="B151" s="216"/>
      <c r="C151" s="6"/>
      <c r="D151" s="6"/>
      <c r="E151" s="6"/>
      <c r="F151" s="6"/>
      <c r="G151" s="6"/>
      <c r="H151" s="6"/>
      <c r="I151" s="12"/>
    </row>
    <row r="152" spans="1:9" ht="12.75" customHeight="1">
      <c r="A152" s="215">
        <f t="shared" si="22"/>
        <v>42249</v>
      </c>
      <c r="B152" s="216"/>
      <c r="C152" s="6"/>
      <c r="D152" s="6"/>
      <c r="E152" s="6"/>
      <c r="F152" s="6"/>
      <c r="G152" s="6"/>
      <c r="H152" s="6"/>
      <c r="I152" s="12"/>
    </row>
    <row r="153" spans="1:9" ht="12.75" customHeight="1">
      <c r="A153" s="215">
        <f t="shared" si="22"/>
        <v>42280</v>
      </c>
      <c r="B153" s="216"/>
      <c r="C153" s="6"/>
      <c r="D153" s="6"/>
      <c r="E153" s="6"/>
      <c r="F153" s="6"/>
      <c r="G153" s="6"/>
      <c r="H153" s="6"/>
      <c r="I153" s="12"/>
    </row>
    <row r="154" spans="1:9" ht="12.75" customHeight="1">
      <c r="A154" s="215">
        <f t="shared" si="22"/>
        <v>42311</v>
      </c>
      <c r="B154" s="216"/>
      <c r="C154" s="6"/>
      <c r="D154" s="6"/>
      <c r="E154" s="6"/>
      <c r="F154" s="6"/>
      <c r="G154" s="6"/>
      <c r="H154" s="6"/>
      <c r="I154" s="12"/>
    </row>
    <row r="155" spans="1:9" ht="12.75" customHeight="1">
      <c r="A155" s="215">
        <f t="shared" si="22"/>
        <v>42342</v>
      </c>
      <c r="B155" s="216"/>
      <c r="C155" s="6"/>
      <c r="D155" s="6"/>
      <c r="E155" s="6"/>
      <c r="F155" s="6"/>
      <c r="G155" s="6"/>
      <c r="H155" s="6"/>
      <c r="I155" s="12"/>
    </row>
    <row r="156" spans="1:9" ht="12.75" customHeight="1">
      <c r="A156" s="215">
        <f t="shared" si="22"/>
        <v>42373</v>
      </c>
      <c r="B156" s="216"/>
      <c r="C156" s="6"/>
      <c r="D156" s="6"/>
      <c r="E156" s="6"/>
      <c r="F156" s="6"/>
      <c r="G156" s="6"/>
      <c r="H156" s="6"/>
      <c r="I156" s="12"/>
    </row>
    <row r="157" spans="1:9" ht="12.75" customHeight="1">
      <c r="A157" s="215">
        <f t="shared" si="22"/>
        <v>42404</v>
      </c>
      <c r="B157" s="216"/>
      <c r="C157" s="6"/>
      <c r="D157" s="6"/>
      <c r="E157" s="6"/>
      <c r="F157" s="6"/>
      <c r="G157" s="6"/>
      <c r="H157" s="6"/>
      <c r="I157" s="12"/>
    </row>
    <row r="158" spans="1:9" ht="12.75" customHeight="1">
      <c r="A158" s="215">
        <f t="shared" si="22"/>
        <v>42435</v>
      </c>
      <c r="B158" s="216"/>
      <c r="C158" s="13"/>
      <c r="D158" s="13"/>
      <c r="E158" s="13"/>
      <c r="F158" s="13"/>
      <c r="G158" s="13"/>
      <c r="H158" s="13"/>
      <c r="I158" s="14"/>
    </row>
    <row r="159" spans="1:9" ht="12.75" customHeight="1">
      <c r="A159" s="18"/>
      <c r="B159" s="20" t="s">
        <v>80</v>
      </c>
      <c r="C159" s="16">
        <f aca="true" t="shared" si="23" ref="C159:I159">SUM(C147:C158)</f>
        <v>0</v>
      </c>
      <c r="D159" s="16">
        <f t="shared" si="23"/>
        <v>0</v>
      </c>
      <c r="E159" s="16">
        <f t="shared" si="23"/>
        <v>0</v>
      </c>
      <c r="F159" s="16">
        <f t="shared" si="23"/>
        <v>0</v>
      </c>
      <c r="G159" s="16">
        <f t="shared" si="23"/>
        <v>0</v>
      </c>
      <c r="H159" s="16">
        <f t="shared" si="23"/>
        <v>0</v>
      </c>
      <c r="I159" s="17">
        <f t="shared" si="23"/>
        <v>0</v>
      </c>
    </row>
    <row r="160" spans="1:9" ht="12.75" customHeight="1">
      <c r="A160" s="18"/>
      <c r="B160" s="19"/>
      <c r="C160" s="66" t="s">
        <v>15</v>
      </c>
      <c r="D160" s="66" t="s">
        <v>18</v>
      </c>
      <c r="E160" s="66" t="s">
        <v>19</v>
      </c>
      <c r="F160" s="66" t="s">
        <v>20</v>
      </c>
      <c r="G160" s="66" t="s">
        <v>21</v>
      </c>
      <c r="H160" s="66" t="s">
        <v>79</v>
      </c>
      <c r="I160" s="73" t="s">
        <v>48</v>
      </c>
    </row>
    <row r="161" spans="1:9" ht="12.75" customHeight="1">
      <c r="A161" s="217">
        <f>A147+366</f>
        <v>42460</v>
      </c>
      <c r="B161" s="218"/>
      <c r="C161" s="8"/>
      <c r="D161" s="8"/>
      <c r="E161" s="9"/>
      <c r="F161" s="9"/>
      <c r="G161" s="9"/>
      <c r="H161" s="9"/>
      <c r="I161" s="10"/>
    </row>
    <row r="162" spans="1:9" ht="12.75" customHeight="1">
      <c r="A162" s="215">
        <f>A161+31</f>
        <v>42491</v>
      </c>
      <c r="B162" s="222"/>
      <c r="C162"/>
      <c r="D162"/>
      <c r="H162" s="6"/>
      <c r="I162" s="12"/>
    </row>
    <row r="163" spans="1:9" ht="12.75" customHeight="1">
      <c r="A163" s="215">
        <f aca="true" t="shared" si="24" ref="A163:A172">A162+31</f>
        <v>42522</v>
      </c>
      <c r="B163" s="222"/>
      <c r="C163"/>
      <c r="D163"/>
      <c r="H163" s="6"/>
      <c r="I163" s="12"/>
    </row>
    <row r="164" spans="1:9" ht="12.75" customHeight="1">
      <c r="A164" s="215">
        <f t="shared" si="24"/>
        <v>42553</v>
      </c>
      <c r="B164" s="222"/>
      <c r="C164"/>
      <c r="D164"/>
      <c r="H164" s="6"/>
      <c r="I164" s="12"/>
    </row>
    <row r="165" spans="1:9" ht="12.75" customHeight="1">
      <c r="A165" s="215">
        <f t="shared" si="24"/>
        <v>42584</v>
      </c>
      <c r="B165" s="222"/>
      <c r="C165"/>
      <c r="D165"/>
      <c r="H165" s="6"/>
      <c r="I165" s="12"/>
    </row>
    <row r="166" spans="1:9" ht="12.75" customHeight="1">
      <c r="A166" s="215">
        <f t="shared" si="24"/>
        <v>42615</v>
      </c>
      <c r="B166" s="222"/>
      <c r="C166"/>
      <c r="D166"/>
      <c r="H166" s="6"/>
      <c r="I166" s="12"/>
    </row>
    <row r="167" spans="1:9" ht="12.75" customHeight="1">
      <c r="A167" s="215">
        <f t="shared" si="24"/>
        <v>42646</v>
      </c>
      <c r="B167" s="222"/>
      <c r="C167"/>
      <c r="D167"/>
      <c r="H167" s="6"/>
      <c r="I167" s="12"/>
    </row>
    <row r="168" spans="1:9" ht="12.75" customHeight="1">
      <c r="A168" s="215">
        <f t="shared" si="24"/>
        <v>42677</v>
      </c>
      <c r="B168" s="222"/>
      <c r="H168" s="6"/>
      <c r="I168" s="12"/>
    </row>
    <row r="169" spans="1:9" ht="12.75" customHeight="1">
      <c r="A169" s="215">
        <f t="shared" si="24"/>
        <v>42708</v>
      </c>
      <c r="B169" s="222"/>
      <c r="H169" s="6"/>
      <c r="I169" s="12"/>
    </row>
    <row r="170" spans="1:9" ht="12.75" customHeight="1">
      <c r="A170" s="215">
        <f t="shared" si="24"/>
        <v>42739</v>
      </c>
      <c r="B170" s="222"/>
      <c r="H170" s="6"/>
      <c r="I170" s="12"/>
    </row>
    <row r="171" spans="1:9" ht="12.75" customHeight="1">
      <c r="A171" s="215">
        <f t="shared" si="24"/>
        <v>42770</v>
      </c>
      <c r="B171" s="222"/>
      <c r="H171" s="6"/>
      <c r="I171" s="12"/>
    </row>
    <row r="172" spans="1:9" ht="12.75" customHeight="1">
      <c r="A172" s="215">
        <f t="shared" si="24"/>
        <v>42801</v>
      </c>
      <c r="B172" s="222"/>
      <c r="C172" s="13"/>
      <c r="D172" s="13"/>
      <c r="E172" s="13"/>
      <c r="F172" s="13"/>
      <c r="G172" s="13"/>
      <c r="H172" s="13"/>
      <c r="I172" s="14"/>
    </row>
    <row r="173" spans="1:9" ht="12.75" customHeight="1">
      <c r="A173" s="21"/>
      <c r="B173" s="22" t="s">
        <v>80</v>
      </c>
      <c r="C173" s="16">
        <f aca="true" t="shared" si="25" ref="C173:I173">SUM(C161:C172)</f>
        <v>0</v>
      </c>
      <c r="D173" s="16">
        <f t="shared" si="25"/>
        <v>0</v>
      </c>
      <c r="E173" s="16">
        <f t="shared" si="25"/>
        <v>0</v>
      </c>
      <c r="F173" s="16">
        <f t="shared" si="25"/>
        <v>0</v>
      </c>
      <c r="G173" s="16">
        <f t="shared" si="25"/>
        <v>0</v>
      </c>
      <c r="H173" s="16">
        <f t="shared" si="25"/>
        <v>0</v>
      </c>
      <c r="I173" s="17">
        <f t="shared" si="25"/>
        <v>0</v>
      </c>
    </row>
    <row r="174" spans="1:9" ht="12.75" customHeight="1">
      <c r="A174" s="220">
        <f>A161+365</f>
        <v>42825</v>
      </c>
      <c r="B174" s="221"/>
      <c r="C174" s="9"/>
      <c r="D174" s="9"/>
      <c r="E174" s="9"/>
      <c r="F174" s="9"/>
      <c r="G174" s="9"/>
      <c r="H174" s="9"/>
      <c r="I174" s="10"/>
    </row>
    <row r="175" spans="1:9" ht="12.75" customHeight="1">
      <c r="A175" s="215">
        <f>A174+31</f>
        <v>42856</v>
      </c>
      <c r="B175" s="222"/>
      <c r="H175" s="6"/>
      <c r="I175" s="12"/>
    </row>
    <row r="176" spans="1:9" ht="12.75" customHeight="1">
      <c r="A176" s="215">
        <f aca="true" t="shared" si="26" ref="A176:A185">A175+31</f>
        <v>42887</v>
      </c>
      <c r="B176" s="222"/>
      <c r="H176" s="6"/>
      <c r="I176" s="12"/>
    </row>
    <row r="177" spans="1:9" ht="12.75" customHeight="1">
      <c r="A177" s="215">
        <f t="shared" si="26"/>
        <v>42918</v>
      </c>
      <c r="B177" s="222"/>
      <c r="H177" s="6"/>
      <c r="I177" s="12"/>
    </row>
    <row r="178" spans="1:9" ht="12.75" customHeight="1">
      <c r="A178" s="215">
        <f t="shared" si="26"/>
        <v>42949</v>
      </c>
      <c r="B178" s="222"/>
      <c r="H178" s="6"/>
      <c r="I178" s="12"/>
    </row>
    <row r="179" spans="1:9" ht="12.75" customHeight="1">
      <c r="A179" s="215">
        <f t="shared" si="26"/>
        <v>42980</v>
      </c>
      <c r="B179" s="222"/>
      <c r="H179" s="6"/>
      <c r="I179" s="12"/>
    </row>
    <row r="180" spans="1:9" ht="12.75" customHeight="1">
      <c r="A180" s="215">
        <f t="shared" si="26"/>
        <v>43011</v>
      </c>
      <c r="B180" s="222"/>
      <c r="H180" s="6"/>
      <c r="I180" s="12"/>
    </row>
    <row r="181" spans="1:9" ht="12.75" customHeight="1">
      <c r="A181" s="215">
        <f t="shared" si="26"/>
        <v>43042</v>
      </c>
      <c r="B181" s="222"/>
      <c r="H181" s="6"/>
      <c r="I181" s="12"/>
    </row>
    <row r="182" spans="1:9" ht="12.75" customHeight="1">
      <c r="A182" s="215">
        <f t="shared" si="26"/>
        <v>43073</v>
      </c>
      <c r="B182" s="222"/>
      <c r="H182" s="6"/>
      <c r="I182" s="12"/>
    </row>
    <row r="183" spans="1:9" ht="12.75" customHeight="1">
      <c r="A183" s="215">
        <f t="shared" si="26"/>
        <v>43104</v>
      </c>
      <c r="B183" s="222"/>
      <c r="H183" s="6"/>
      <c r="I183" s="12"/>
    </row>
    <row r="184" spans="1:9" ht="12.75" customHeight="1">
      <c r="A184" s="215">
        <f t="shared" si="26"/>
        <v>43135</v>
      </c>
      <c r="B184" s="222"/>
      <c r="H184" s="6"/>
      <c r="I184" s="12"/>
    </row>
    <row r="185" spans="1:9" ht="12.75" customHeight="1">
      <c r="A185" s="215">
        <f t="shared" si="26"/>
        <v>43166</v>
      </c>
      <c r="B185" s="222"/>
      <c r="C185" s="13"/>
      <c r="D185" s="13"/>
      <c r="E185" s="13"/>
      <c r="F185" s="13"/>
      <c r="G185" s="13"/>
      <c r="H185" s="13"/>
      <c r="I185" s="14"/>
    </row>
    <row r="186" spans="1:9" ht="12.75" customHeight="1">
      <c r="A186" s="23"/>
      <c r="B186" s="22" t="s">
        <v>80</v>
      </c>
      <c r="C186" s="16">
        <f aca="true" t="shared" si="27" ref="C186:I186">SUM(C174:C185)</f>
        <v>0</v>
      </c>
      <c r="D186" s="16">
        <f t="shared" si="27"/>
        <v>0</v>
      </c>
      <c r="E186" s="16">
        <f t="shared" si="27"/>
        <v>0</v>
      </c>
      <c r="F186" s="16">
        <f t="shared" si="27"/>
        <v>0</v>
      </c>
      <c r="G186" s="16">
        <f t="shared" si="27"/>
        <v>0</v>
      </c>
      <c r="H186" s="16">
        <f t="shared" si="27"/>
        <v>0</v>
      </c>
      <c r="I186" s="17">
        <f t="shared" si="27"/>
        <v>0</v>
      </c>
    </row>
    <row r="187" spans="1:9" ht="12.75" customHeight="1">
      <c r="A187" s="220">
        <f>A174+365</f>
        <v>43190</v>
      </c>
      <c r="B187" s="221"/>
      <c r="C187" s="9"/>
      <c r="D187" s="9"/>
      <c r="E187" s="9"/>
      <c r="F187" s="9"/>
      <c r="G187" s="9"/>
      <c r="H187" s="9"/>
      <c r="I187" s="10"/>
    </row>
    <row r="188" spans="1:9" ht="12.75" customHeight="1">
      <c r="A188" s="215">
        <f>A187+31</f>
        <v>43221</v>
      </c>
      <c r="B188" s="222"/>
      <c r="H188" s="6"/>
      <c r="I188" s="12"/>
    </row>
    <row r="189" spans="1:9" ht="12.75" customHeight="1">
      <c r="A189" s="215">
        <f aca="true" t="shared" si="28" ref="A189:A198">A188+31</f>
        <v>43252</v>
      </c>
      <c r="B189" s="222"/>
      <c r="H189" s="6"/>
      <c r="I189" s="12"/>
    </row>
    <row r="190" spans="1:9" ht="12.75" customHeight="1">
      <c r="A190" s="215">
        <f t="shared" si="28"/>
        <v>43283</v>
      </c>
      <c r="B190" s="222"/>
      <c r="H190" s="6"/>
      <c r="I190" s="12"/>
    </row>
    <row r="191" spans="1:9" ht="12.75" customHeight="1">
      <c r="A191" s="215">
        <f t="shared" si="28"/>
        <v>43314</v>
      </c>
      <c r="B191" s="222"/>
      <c r="H191" s="6"/>
      <c r="I191" s="12"/>
    </row>
    <row r="192" spans="1:9" ht="12.75" customHeight="1">
      <c r="A192" s="215">
        <f t="shared" si="28"/>
        <v>43345</v>
      </c>
      <c r="B192" s="222"/>
      <c r="H192" s="6"/>
      <c r="I192" s="12"/>
    </row>
    <row r="193" spans="1:9" ht="12.75" customHeight="1">
      <c r="A193" s="215">
        <f t="shared" si="28"/>
        <v>43376</v>
      </c>
      <c r="B193" s="222"/>
      <c r="H193" s="6"/>
      <c r="I193" s="12"/>
    </row>
    <row r="194" spans="1:9" ht="12.75" customHeight="1">
      <c r="A194" s="215">
        <f t="shared" si="28"/>
        <v>43407</v>
      </c>
      <c r="B194" s="222"/>
      <c r="H194" s="6"/>
      <c r="I194" s="12"/>
    </row>
    <row r="195" spans="1:9" ht="12.75" customHeight="1">
      <c r="A195" s="215">
        <f t="shared" si="28"/>
        <v>43438</v>
      </c>
      <c r="B195" s="222"/>
      <c r="H195" s="6"/>
      <c r="I195" s="12"/>
    </row>
    <row r="196" spans="1:9" ht="12.75" customHeight="1">
      <c r="A196" s="215">
        <f t="shared" si="28"/>
        <v>43469</v>
      </c>
      <c r="B196" s="222"/>
      <c r="H196" s="6"/>
      <c r="I196" s="12"/>
    </row>
    <row r="197" spans="1:9" ht="12.75" customHeight="1">
      <c r="A197" s="215">
        <f t="shared" si="28"/>
        <v>43500</v>
      </c>
      <c r="B197" s="222"/>
      <c r="H197" s="6"/>
      <c r="I197" s="12"/>
    </row>
    <row r="198" spans="1:9" ht="12.75" customHeight="1">
      <c r="A198" s="215">
        <f t="shared" si="28"/>
        <v>43531</v>
      </c>
      <c r="B198" s="222"/>
      <c r="H198" s="6"/>
      <c r="I198" s="12"/>
    </row>
    <row r="199" spans="1:9" ht="12.75" customHeight="1">
      <c r="A199" s="23"/>
      <c r="B199" s="22" t="s">
        <v>80</v>
      </c>
      <c r="C199" s="16">
        <f aca="true" t="shared" si="29" ref="C199:I199">SUM(C187:C198)</f>
        <v>0</v>
      </c>
      <c r="D199" s="16">
        <f t="shared" si="29"/>
        <v>0</v>
      </c>
      <c r="E199" s="16">
        <f t="shared" si="29"/>
        <v>0</v>
      </c>
      <c r="F199" s="16">
        <f t="shared" si="29"/>
        <v>0</v>
      </c>
      <c r="G199" s="16">
        <f t="shared" si="29"/>
        <v>0</v>
      </c>
      <c r="H199" s="16">
        <f t="shared" si="29"/>
        <v>0</v>
      </c>
      <c r="I199" s="17">
        <f t="shared" si="29"/>
        <v>0</v>
      </c>
    </row>
    <row r="200" spans="1:9" ht="12.75" customHeight="1">
      <c r="A200" s="220">
        <f>A187+365</f>
        <v>43555</v>
      </c>
      <c r="B200" s="221"/>
      <c r="C200" s="9"/>
      <c r="D200" s="9"/>
      <c r="E200" s="9"/>
      <c r="F200" s="9"/>
      <c r="G200" s="9"/>
      <c r="H200" s="9"/>
      <c r="I200" s="10"/>
    </row>
    <row r="201" spans="1:9" ht="12.75" customHeight="1">
      <c r="A201" s="215">
        <f>A200+31</f>
        <v>43586</v>
      </c>
      <c r="B201" s="222"/>
      <c r="H201" s="6"/>
      <c r="I201" s="12"/>
    </row>
    <row r="202" spans="1:9" ht="12.75" customHeight="1">
      <c r="A202" s="215">
        <f aca="true" t="shared" si="30" ref="A202:A211">A201+31</f>
        <v>43617</v>
      </c>
      <c r="B202" s="222"/>
      <c r="H202" s="6"/>
      <c r="I202" s="12"/>
    </row>
    <row r="203" spans="1:9" ht="12.75" customHeight="1">
      <c r="A203" s="215">
        <f t="shared" si="30"/>
        <v>43648</v>
      </c>
      <c r="B203" s="222"/>
      <c r="H203" s="6"/>
      <c r="I203" s="12"/>
    </row>
    <row r="204" spans="1:9" ht="12.75" customHeight="1">
      <c r="A204" s="215">
        <f t="shared" si="30"/>
        <v>43679</v>
      </c>
      <c r="B204" s="222"/>
      <c r="H204" s="6"/>
      <c r="I204" s="12"/>
    </row>
    <row r="205" spans="1:9" ht="12.75" customHeight="1">
      <c r="A205" s="215">
        <f t="shared" si="30"/>
        <v>43710</v>
      </c>
      <c r="B205" s="222"/>
      <c r="H205" s="6"/>
      <c r="I205" s="12"/>
    </row>
    <row r="206" spans="1:9" ht="12.75" customHeight="1">
      <c r="A206" s="215">
        <f t="shared" si="30"/>
        <v>43741</v>
      </c>
      <c r="B206" s="222"/>
      <c r="H206" s="6"/>
      <c r="I206" s="12"/>
    </row>
    <row r="207" spans="1:9" ht="12.75" customHeight="1">
      <c r="A207" s="215">
        <f t="shared" si="30"/>
        <v>43772</v>
      </c>
      <c r="B207" s="222"/>
      <c r="H207" s="6"/>
      <c r="I207" s="12"/>
    </row>
    <row r="208" spans="1:9" ht="12.75" customHeight="1">
      <c r="A208" s="215">
        <f t="shared" si="30"/>
        <v>43803</v>
      </c>
      <c r="B208" s="222"/>
      <c r="H208" s="6"/>
      <c r="I208" s="12"/>
    </row>
    <row r="209" spans="1:9" ht="12.75" customHeight="1">
      <c r="A209" s="215">
        <f t="shared" si="30"/>
        <v>43834</v>
      </c>
      <c r="B209" s="222"/>
      <c r="H209" s="6"/>
      <c r="I209" s="12"/>
    </row>
    <row r="210" spans="1:9" ht="12.75" customHeight="1">
      <c r="A210" s="215">
        <f t="shared" si="30"/>
        <v>43865</v>
      </c>
      <c r="B210" s="222"/>
      <c r="H210" s="6"/>
      <c r="I210" s="12"/>
    </row>
    <row r="211" spans="1:9" ht="12.75" customHeight="1">
      <c r="A211" s="215">
        <f t="shared" si="30"/>
        <v>43896</v>
      </c>
      <c r="B211" s="222"/>
      <c r="C211" s="13"/>
      <c r="D211" s="13"/>
      <c r="E211" s="13"/>
      <c r="F211" s="13"/>
      <c r="G211" s="13"/>
      <c r="H211" s="13"/>
      <c r="I211" s="14"/>
    </row>
    <row r="212" spans="1:9" ht="12.75" customHeight="1">
      <c r="A212" s="23"/>
      <c r="B212" s="22" t="s">
        <v>80</v>
      </c>
      <c r="C212" s="16">
        <f aca="true" t="shared" si="31" ref="C212:I212">SUM(C200:C211)</f>
        <v>0</v>
      </c>
      <c r="D212" s="16">
        <f t="shared" si="31"/>
        <v>0</v>
      </c>
      <c r="E212" s="16">
        <f t="shared" si="31"/>
        <v>0</v>
      </c>
      <c r="F212" s="16">
        <f t="shared" si="31"/>
        <v>0</v>
      </c>
      <c r="G212" s="16">
        <f t="shared" si="31"/>
        <v>0</v>
      </c>
      <c r="H212" s="16">
        <f t="shared" si="31"/>
        <v>0</v>
      </c>
      <c r="I212" s="17">
        <f t="shared" si="31"/>
        <v>0</v>
      </c>
    </row>
    <row r="213" spans="1:9" ht="12.75" customHeight="1">
      <c r="A213" s="18"/>
      <c r="B213" s="19"/>
      <c r="C213" s="66" t="s">
        <v>15</v>
      </c>
      <c r="D213" s="66" t="s">
        <v>18</v>
      </c>
      <c r="E213" s="66" t="s">
        <v>19</v>
      </c>
      <c r="F213" s="66" t="s">
        <v>20</v>
      </c>
      <c r="G213" s="66" t="s">
        <v>21</v>
      </c>
      <c r="H213" s="66" t="s">
        <v>79</v>
      </c>
      <c r="I213" s="66" t="s">
        <v>48</v>
      </c>
    </row>
    <row r="214" spans="1:9" ht="12.75" customHeight="1">
      <c r="A214" s="217">
        <f>A200+366</f>
        <v>43921</v>
      </c>
      <c r="B214" s="218"/>
      <c r="C214" s="8"/>
      <c r="D214" s="8"/>
      <c r="E214" s="9"/>
      <c r="F214" s="9"/>
      <c r="G214" s="9"/>
      <c r="H214" s="9"/>
      <c r="I214" s="10"/>
    </row>
    <row r="215" spans="1:9" ht="12.75" customHeight="1">
      <c r="A215" s="215">
        <f>A214+31</f>
        <v>43952</v>
      </c>
      <c r="B215" s="222"/>
      <c r="C215"/>
      <c r="D215"/>
      <c r="H215" s="6"/>
      <c r="I215" s="12"/>
    </row>
    <row r="216" spans="1:9" ht="12.75" customHeight="1">
      <c r="A216" s="215">
        <f aca="true" t="shared" si="32" ref="A216:A225">A215+31</f>
        <v>43983</v>
      </c>
      <c r="B216" s="222"/>
      <c r="C216"/>
      <c r="D216"/>
      <c r="H216" s="6"/>
      <c r="I216" s="12"/>
    </row>
    <row r="217" spans="1:9" ht="12.75" customHeight="1">
      <c r="A217" s="215">
        <f t="shared" si="32"/>
        <v>44014</v>
      </c>
      <c r="B217" s="222"/>
      <c r="C217"/>
      <c r="D217"/>
      <c r="H217" s="6"/>
      <c r="I217" s="12"/>
    </row>
    <row r="218" spans="1:9" ht="12.75" customHeight="1">
      <c r="A218" s="215">
        <f t="shared" si="32"/>
        <v>44045</v>
      </c>
      <c r="B218" s="222"/>
      <c r="C218"/>
      <c r="D218"/>
      <c r="H218" s="6"/>
      <c r="I218" s="12"/>
    </row>
    <row r="219" spans="1:9" ht="12.75" customHeight="1">
      <c r="A219" s="215">
        <f t="shared" si="32"/>
        <v>44076</v>
      </c>
      <c r="B219" s="222"/>
      <c r="C219"/>
      <c r="D219"/>
      <c r="H219" s="6"/>
      <c r="I219" s="12"/>
    </row>
    <row r="220" spans="1:9" ht="12.75" customHeight="1">
      <c r="A220" s="215">
        <f t="shared" si="32"/>
        <v>44107</v>
      </c>
      <c r="B220" s="222"/>
      <c r="C220"/>
      <c r="D220"/>
      <c r="H220" s="6"/>
      <c r="I220" s="12"/>
    </row>
    <row r="221" spans="1:9" ht="12.75" customHeight="1">
      <c r="A221" s="215">
        <f t="shared" si="32"/>
        <v>44138</v>
      </c>
      <c r="B221" s="222"/>
      <c r="H221" s="6"/>
      <c r="I221" s="12"/>
    </row>
    <row r="222" spans="1:9" ht="12.75" customHeight="1">
      <c r="A222" s="215">
        <f t="shared" si="32"/>
        <v>44169</v>
      </c>
      <c r="B222" s="222"/>
      <c r="H222" s="6"/>
      <c r="I222" s="12"/>
    </row>
    <row r="223" spans="1:9" ht="12.75" customHeight="1">
      <c r="A223" s="215">
        <f t="shared" si="32"/>
        <v>44200</v>
      </c>
      <c r="B223" s="222"/>
      <c r="H223" s="6"/>
      <c r="I223" s="12"/>
    </row>
    <row r="224" spans="1:9" ht="12.75" customHeight="1">
      <c r="A224" s="215">
        <f t="shared" si="32"/>
        <v>44231</v>
      </c>
      <c r="B224" s="222"/>
      <c r="H224" s="6"/>
      <c r="I224" s="12"/>
    </row>
    <row r="225" spans="1:9" ht="12.75" customHeight="1">
      <c r="A225" s="215">
        <f t="shared" si="32"/>
        <v>44262</v>
      </c>
      <c r="B225" s="222"/>
      <c r="C225" s="13"/>
      <c r="D225" s="13"/>
      <c r="E225" s="13"/>
      <c r="F225" s="13"/>
      <c r="G225" s="13"/>
      <c r="H225" s="13"/>
      <c r="I225" s="14"/>
    </row>
    <row r="226" spans="1:9" ht="12.75" customHeight="1">
      <c r="A226" s="21"/>
      <c r="B226" s="22" t="s">
        <v>80</v>
      </c>
      <c r="C226" s="16">
        <f aca="true" t="shared" si="33" ref="C226:I226">SUM(C214:C225)</f>
        <v>0</v>
      </c>
      <c r="D226" s="16">
        <f t="shared" si="33"/>
        <v>0</v>
      </c>
      <c r="E226" s="16">
        <f t="shared" si="33"/>
        <v>0</v>
      </c>
      <c r="F226" s="16">
        <f t="shared" si="33"/>
        <v>0</v>
      </c>
      <c r="G226" s="16">
        <f t="shared" si="33"/>
        <v>0</v>
      </c>
      <c r="H226" s="16">
        <f t="shared" si="33"/>
        <v>0</v>
      </c>
      <c r="I226" s="17">
        <f t="shared" si="33"/>
        <v>0</v>
      </c>
    </row>
    <row r="227" spans="1:9" ht="12.75" customHeight="1">
      <c r="A227" s="220">
        <f>A214+365</f>
        <v>44286</v>
      </c>
      <c r="B227" s="221"/>
      <c r="C227" s="9"/>
      <c r="D227" s="9"/>
      <c r="E227" s="9"/>
      <c r="F227" s="9"/>
      <c r="G227" s="9"/>
      <c r="H227" s="9"/>
      <c r="I227" s="10"/>
    </row>
    <row r="228" spans="1:9" ht="12.75" customHeight="1">
      <c r="A228" s="215">
        <f>A227+31</f>
        <v>44317</v>
      </c>
      <c r="B228" s="222"/>
      <c r="H228" s="6"/>
      <c r="I228" s="12"/>
    </row>
    <row r="229" spans="1:9" ht="12.75" customHeight="1">
      <c r="A229" s="215">
        <f aca="true" t="shared" si="34" ref="A229:A238">A228+31</f>
        <v>44348</v>
      </c>
      <c r="B229" s="222"/>
      <c r="H229" s="6"/>
      <c r="I229" s="12"/>
    </row>
    <row r="230" spans="1:9" ht="12.75" customHeight="1">
      <c r="A230" s="215">
        <f t="shared" si="34"/>
        <v>44379</v>
      </c>
      <c r="B230" s="222"/>
      <c r="H230" s="6"/>
      <c r="I230" s="12"/>
    </row>
    <row r="231" spans="1:9" ht="12.75" customHeight="1">
      <c r="A231" s="215">
        <f t="shared" si="34"/>
        <v>44410</v>
      </c>
      <c r="B231" s="222"/>
      <c r="H231" s="6"/>
      <c r="I231" s="12"/>
    </row>
    <row r="232" spans="1:9" ht="12.75" customHeight="1">
      <c r="A232" s="215">
        <f t="shared" si="34"/>
        <v>44441</v>
      </c>
      <c r="B232" s="222"/>
      <c r="H232" s="6"/>
      <c r="I232" s="12"/>
    </row>
    <row r="233" spans="1:9" ht="12.75" customHeight="1">
      <c r="A233" s="215">
        <f t="shared" si="34"/>
        <v>44472</v>
      </c>
      <c r="B233" s="222"/>
      <c r="H233" s="6"/>
      <c r="I233" s="12"/>
    </row>
    <row r="234" spans="1:9" ht="12.75" customHeight="1">
      <c r="A234" s="215">
        <f t="shared" si="34"/>
        <v>44503</v>
      </c>
      <c r="B234" s="222"/>
      <c r="H234" s="6"/>
      <c r="I234" s="12"/>
    </row>
    <row r="235" spans="1:9" ht="12.75" customHeight="1">
      <c r="A235" s="215">
        <f t="shared" si="34"/>
        <v>44534</v>
      </c>
      <c r="B235" s="222"/>
      <c r="H235" s="6"/>
      <c r="I235" s="12"/>
    </row>
    <row r="236" spans="1:9" ht="12.75" customHeight="1">
      <c r="A236" s="215">
        <f t="shared" si="34"/>
        <v>44565</v>
      </c>
      <c r="B236" s="222"/>
      <c r="H236" s="6"/>
      <c r="I236" s="12"/>
    </row>
    <row r="237" spans="1:9" ht="12.75" customHeight="1">
      <c r="A237" s="215">
        <f t="shared" si="34"/>
        <v>44596</v>
      </c>
      <c r="B237" s="222"/>
      <c r="H237" s="6"/>
      <c r="I237" s="12"/>
    </row>
    <row r="238" spans="1:9" ht="12.75" customHeight="1">
      <c r="A238" s="215">
        <f t="shared" si="34"/>
        <v>44627</v>
      </c>
      <c r="B238" s="222"/>
      <c r="C238" s="13"/>
      <c r="D238" s="13"/>
      <c r="E238" s="13"/>
      <c r="F238" s="13"/>
      <c r="G238" s="13"/>
      <c r="H238" s="13"/>
      <c r="I238" s="14"/>
    </row>
    <row r="239" spans="1:9" ht="12.75" customHeight="1">
      <c r="A239" s="23"/>
      <c r="B239" s="22" t="s">
        <v>80</v>
      </c>
      <c r="C239" s="16">
        <f aca="true" t="shared" si="35" ref="C239:I239">SUM(C227:C238)</f>
        <v>0</v>
      </c>
      <c r="D239" s="16">
        <f t="shared" si="35"/>
        <v>0</v>
      </c>
      <c r="E239" s="16">
        <f t="shared" si="35"/>
        <v>0</v>
      </c>
      <c r="F239" s="16">
        <f t="shared" si="35"/>
        <v>0</v>
      </c>
      <c r="G239" s="16">
        <f t="shared" si="35"/>
        <v>0</v>
      </c>
      <c r="H239" s="16">
        <f t="shared" si="35"/>
        <v>0</v>
      </c>
      <c r="I239" s="17">
        <f t="shared" si="35"/>
        <v>0</v>
      </c>
    </row>
    <row r="240" spans="1:9" ht="12.75" customHeight="1">
      <c r="A240" s="220">
        <f>A227+365</f>
        <v>44651</v>
      </c>
      <c r="B240" s="221"/>
      <c r="C240" s="9"/>
      <c r="D240" s="9"/>
      <c r="E240" s="9"/>
      <c r="F240" s="9"/>
      <c r="G240" s="9"/>
      <c r="H240" s="9"/>
      <c r="I240" s="10"/>
    </row>
    <row r="241" spans="1:9" ht="12.75" customHeight="1">
      <c r="A241" s="215">
        <f>A240+31</f>
        <v>44682</v>
      </c>
      <c r="B241" s="222"/>
      <c r="H241" s="6"/>
      <c r="I241" s="12"/>
    </row>
    <row r="242" spans="1:9" ht="12.75" customHeight="1">
      <c r="A242" s="215">
        <f aca="true" t="shared" si="36" ref="A242:A251">A241+31</f>
        <v>44713</v>
      </c>
      <c r="B242" s="222"/>
      <c r="H242" s="6"/>
      <c r="I242" s="12"/>
    </row>
    <row r="243" spans="1:9" ht="12.75" customHeight="1">
      <c r="A243" s="215">
        <f t="shared" si="36"/>
        <v>44744</v>
      </c>
      <c r="B243" s="222"/>
      <c r="H243" s="6"/>
      <c r="I243" s="12"/>
    </row>
    <row r="244" spans="1:9" ht="12.75" customHeight="1">
      <c r="A244" s="215">
        <f t="shared" si="36"/>
        <v>44775</v>
      </c>
      <c r="B244" s="222"/>
      <c r="H244" s="6"/>
      <c r="I244" s="12"/>
    </row>
    <row r="245" spans="1:9" ht="12.75" customHeight="1">
      <c r="A245" s="215">
        <f t="shared" si="36"/>
        <v>44806</v>
      </c>
      <c r="B245" s="222"/>
      <c r="H245" s="6"/>
      <c r="I245" s="12"/>
    </row>
    <row r="246" spans="1:9" ht="12.75" customHeight="1">
      <c r="A246" s="215">
        <f t="shared" si="36"/>
        <v>44837</v>
      </c>
      <c r="B246" s="222"/>
      <c r="H246" s="6"/>
      <c r="I246" s="12"/>
    </row>
    <row r="247" spans="1:9" ht="12.75" customHeight="1">
      <c r="A247" s="215">
        <f t="shared" si="36"/>
        <v>44868</v>
      </c>
      <c r="B247" s="222"/>
      <c r="H247" s="6"/>
      <c r="I247" s="12"/>
    </row>
    <row r="248" spans="1:9" ht="12.75" customHeight="1">
      <c r="A248" s="215">
        <f t="shared" si="36"/>
        <v>44899</v>
      </c>
      <c r="B248" s="222"/>
      <c r="H248" s="6"/>
      <c r="I248" s="12"/>
    </row>
    <row r="249" spans="1:9" ht="12.75" customHeight="1">
      <c r="A249" s="215">
        <f t="shared" si="36"/>
        <v>44930</v>
      </c>
      <c r="B249" s="222"/>
      <c r="H249" s="6"/>
      <c r="I249" s="12"/>
    </row>
    <row r="250" spans="1:9" ht="12.75" customHeight="1">
      <c r="A250" s="215">
        <f t="shared" si="36"/>
        <v>44961</v>
      </c>
      <c r="B250" s="222"/>
      <c r="H250" s="6"/>
      <c r="I250" s="12"/>
    </row>
    <row r="251" spans="1:9" ht="12.75" customHeight="1">
      <c r="A251" s="215">
        <f t="shared" si="36"/>
        <v>44992</v>
      </c>
      <c r="B251" s="222"/>
      <c r="H251" s="6"/>
      <c r="I251" s="12"/>
    </row>
    <row r="252" spans="1:9" ht="12.75" customHeight="1">
      <c r="A252" s="23"/>
      <c r="B252" s="22" t="s">
        <v>80</v>
      </c>
      <c r="C252" s="16">
        <f aca="true" t="shared" si="37" ref="C252:I252">SUM(C240:C251)</f>
        <v>0</v>
      </c>
      <c r="D252" s="16">
        <f t="shared" si="37"/>
        <v>0</v>
      </c>
      <c r="E252" s="16">
        <f t="shared" si="37"/>
        <v>0</v>
      </c>
      <c r="F252" s="16">
        <f t="shared" si="37"/>
        <v>0</v>
      </c>
      <c r="G252" s="16">
        <f t="shared" si="37"/>
        <v>0</v>
      </c>
      <c r="H252" s="16">
        <f t="shared" si="37"/>
        <v>0</v>
      </c>
      <c r="I252" s="17">
        <f t="shared" si="37"/>
        <v>0</v>
      </c>
    </row>
    <row r="253" spans="1:9" ht="12.75" customHeight="1">
      <c r="A253" s="220">
        <f>A240+365</f>
        <v>45016</v>
      </c>
      <c r="B253" s="221"/>
      <c r="C253" s="9"/>
      <c r="D253" s="9"/>
      <c r="E253" s="9"/>
      <c r="F253" s="9"/>
      <c r="G253" s="9"/>
      <c r="H253" s="9"/>
      <c r="I253" s="10"/>
    </row>
    <row r="254" spans="1:9" ht="12.75" customHeight="1">
      <c r="A254" s="220">
        <f aca="true" t="shared" si="38" ref="A254:A264">A241+365</f>
        <v>45047</v>
      </c>
      <c r="B254" s="221"/>
      <c r="H254" s="6"/>
      <c r="I254" s="12"/>
    </row>
    <row r="255" spans="1:9" ht="12.75" customHeight="1">
      <c r="A255" s="220">
        <f t="shared" si="38"/>
        <v>45078</v>
      </c>
      <c r="B255" s="221"/>
      <c r="H255" s="6"/>
      <c r="I255" s="12"/>
    </row>
    <row r="256" spans="1:9" ht="12.75" customHeight="1">
      <c r="A256" s="220">
        <f t="shared" si="38"/>
        <v>45109</v>
      </c>
      <c r="B256" s="221"/>
      <c r="H256" s="6"/>
      <c r="I256" s="12"/>
    </row>
    <row r="257" spans="1:9" ht="12.75" customHeight="1">
      <c r="A257" s="220">
        <f t="shared" si="38"/>
        <v>45140</v>
      </c>
      <c r="B257" s="221"/>
      <c r="H257" s="6"/>
      <c r="I257" s="12"/>
    </row>
    <row r="258" spans="1:9" ht="12.75" customHeight="1">
      <c r="A258" s="220">
        <f t="shared" si="38"/>
        <v>45171</v>
      </c>
      <c r="B258" s="221"/>
      <c r="H258" s="6"/>
      <c r="I258" s="12"/>
    </row>
    <row r="259" spans="1:9" ht="12.75" customHeight="1">
      <c r="A259" s="220">
        <f t="shared" si="38"/>
        <v>45202</v>
      </c>
      <c r="B259" s="221"/>
      <c r="H259" s="6"/>
      <c r="I259" s="12"/>
    </row>
    <row r="260" spans="1:9" ht="12.75" customHeight="1">
      <c r="A260" s="220">
        <f t="shared" si="38"/>
        <v>45233</v>
      </c>
      <c r="B260" s="221"/>
      <c r="H260" s="6"/>
      <c r="I260" s="12"/>
    </row>
    <row r="261" spans="1:9" ht="12.75" customHeight="1">
      <c r="A261" s="220">
        <f t="shared" si="38"/>
        <v>45264</v>
      </c>
      <c r="B261" s="221"/>
      <c r="H261" s="6"/>
      <c r="I261" s="12"/>
    </row>
    <row r="262" spans="1:9" ht="12.75" customHeight="1">
      <c r="A262" s="220">
        <f t="shared" si="38"/>
        <v>45295</v>
      </c>
      <c r="B262" s="221"/>
      <c r="H262" s="6"/>
      <c r="I262" s="12"/>
    </row>
    <row r="263" spans="1:9" ht="12.75" customHeight="1">
      <c r="A263" s="220">
        <f t="shared" si="38"/>
        <v>45326</v>
      </c>
      <c r="B263" s="221"/>
      <c r="H263" s="6"/>
      <c r="I263" s="12"/>
    </row>
    <row r="264" spans="1:9" ht="12.75" customHeight="1">
      <c r="A264" s="220">
        <f t="shared" si="38"/>
        <v>45357</v>
      </c>
      <c r="B264" s="221"/>
      <c r="C264" s="13"/>
      <c r="D264" s="13"/>
      <c r="E264" s="13"/>
      <c r="F264" s="13"/>
      <c r="G264" s="13"/>
      <c r="H264" s="13"/>
      <c r="I264" s="14"/>
    </row>
    <row r="265" spans="1:9" ht="12.75" customHeight="1">
      <c r="A265" s="23"/>
      <c r="B265" s="22" t="s">
        <v>80</v>
      </c>
      <c r="C265" s="16">
        <f aca="true" t="shared" si="39" ref="C265:I265">SUM(C253:C264)</f>
        <v>0</v>
      </c>
      <c r="D265" s="16">
        <f t="shared" si="39"/>
        <v>0</v>
      </c>
      <c r="E265" s="16">
        <f t="shared" si="39"/>
        <v>0</v>
      </c>
      <c r="F265" s="16">
        <f t="shared" si="39"/>
        <v>0</v>
      </c>
      <c r="G265" s="16">
        <f t="shared" si="39"/>
        <v>0</v>
      </c>
      <c r="H265" s="16">
        <f t="shared" si="39"/>
        <v>0</v>
      </c>
      <c r="I265" s="17">
        <f t="shared" si="39"/>
        <v>0</v>
      </c>
    </row>
    <row r="266" spans="1:9" ht="12.75" customHeight="1">
      <c r="A266" s="18"/>
      <c r="B266" s="19"/>
      <c r="C266" s="66" t="s">
        <v>15</v>
      </c>
      <c r="D266" s="66" t="s">
        <v>18</v>
      </c>
      <c r="E266" s="66" t="s">
        <v>19</v>
      </c>
      <c r="F266" s="66" t="s">
        <v>20</v>
      </c>
      <c r="G266" s="66" t="s">
        <v>21</v>
      </c>
      <c r="H266" s="66" t="s">
        <v>79</v>
      </c>
      <c r="I266" s="66" t="s">
        <v>48</v>
      </c>
    </row>
    <row r="267" spans="1:9" ht="12.75" customHeight="1">
      <c r="A267" s="217">
        <f>A253+366</f>
        <v>45382</v>
      </c>
      <c r="B267" s="218"/>
      <c r="C267" s="8"/>
      <c r="D267" s="8"/>
      <c r="E267" s="9"/>
      <c r="F267" s="9"/>
      <c r="G267" s="9"/>
      <c r="H267" s="9"/>
      <c r="I267" s="10"/>
    </row>
    <row r="268" spans="1:9" ht="12.75" customHeight="1">
      <c r="A268" s="215">
        <f>A267+31</f>
        <v>45413</v>
      </c>
      <c r="B268" s="222"/>
      <c r="C268"/>
      <c r="D268"/>
      <c r="H268" s="6"/>
      <c r="I268" s="12"/>
    </row>
    <row r="269" spans="1:9" ht="12.75" customHeight="1">
      <c r="A269" s="215">
        <f aca="true" t="shared" si="40" ref="A269:A278">A268+31</f>
        <v>45444</v>
      </c>
      <c r="B269" s="222"/>
      <c r="C269"/>
      <c r="D269"/>
      <c r="H269" s="6"/>
      <c r="I269" s="12"/>
    </row>
    <row r="270" spans="1:9" ht="12.75" customHeight="1">
      <c r="A270" s="215">
        <f t="shared" si="40"/>
        <v>45475</v>
      </c>
      <c r="B270" s="222"/>
      <c r="C270"/>
      <c r="D270"/>
      <c r="H270" s="6"/>
      <c r="I270" s="12"/>
    </row>
    <row r="271" spans="1:9" ht="12.75" customHeight="1">
      <c r="A271" s="215">
        <f t="shared" si="40"/>
        <v>45506</v>
      </c>
      <c r="B271" s="222"/>
      <c r="C271"/>
      <c r="D271"/>
      <c r="H271" s="6"/>
      <c r="I271" s="12"/>
    </row>
    <row r="272" spans="1:9" ht="12.75" customHeight="1">
      <c r="A272" s="215">
        <f t="shared" si="40"/>
        <v>45537</v>
      </c>
      <c r="B272" s="222"/>
      <c r="C272"/>
      <c r="D272"/>
      <c r="H272" s="6"/>
      <c r="I272" s="12"/>
    </row>
    <row r="273" spans="1:9" ht="12.75" customHeight="1">
      <c r="A273" s="215">
        <f t="shared" si="40"/>
        <v>45568</v>
      </c>
      <c r="B273" s="222"/>
      <c r="C273"/>
      <c r="D273"/>
      <c r="H273" s="6"/>
      <c r="I273" s="12"/>
    </row>
    <row r="274" spans="1:9" ht="12.75" customHeight="1">
      <c r="A274" s="215">
        <f t="shared" si="40"/>
        <v>45599</v>
      </c>
      <c r="B274" s="222"/>
      <c r="H274" s="6"/>
      <c r="I274" s="12"/>
    </row>
    <row r="275" spans="1:9" ht="12.75" customHeight="1">
      <c r="A275" s="215">
        <f t="shared" si="40"/>
        <v>45630</v>
      </c>
      <c r="B275" s="222"/>
      <c r="H275" s="6"/>
      <c r="I275" s="12"/>
    </row>
    <row r="276" spans="1:9" ht="12.75" customHeight="1">
      <c r="A276" s="215">
        <f t="shared" si="40"/>
        <v>45661</v>
      </c>
      <c r="B276" s="222"/>
      <c r="H276" s="6"/>
      <c r="I276" s="12"/>
    </row>
    <row r="277" spans="1:9" ht="12.75" customHeight="1">
      <c r="A277" s="215">
        <f t="shared" si="40"/>
        <v>45692</v>
      </c>
      <c r="B277" s="222"/>
      <c r="H277" s="6"/>
      <c r="I277" s="12"/>
    </row>
    <row r="278" spans="1:9" ht="12.75" customHeight="1">
      <c r="A278" s="215">
        <f t="shared" si="40"/>
        <v>45723</v>
      </c>
      <c r="B278" s="222"/>
      <c r="C278" s="13"/>
      <c r="D278" s="13"/>
      <c r="E278" s="13"/>
      <c r="F278" s="13"/>
      <c r="G278" s="13"/>
      <c r="H278" s="13"/>
      <c r="I278" s="14"/>
    </row>
    <row r="279" spans="1:9" ht="12.75" customHeight="1">
      <c r="A279" s="21"/>
      <c r="B279" s="22" t="s">
        <v>80</v>
      </c>
      <c r="C279" s="16">
        <f aca="true" t="shared" si="41" ref="C279:I279">SUM(C267:C278)</f>
        <v>0</v>
      </c>
      <c r="D279" s="16">
        <f t="shared" si="41"/>
        <v>0</v>
      </c>
      <c r="E279" s="16">
        <f t="shared" si="41"/>
        <v>0</v>
      </c>
      <c r="F279" s="16">
        <f t="shared" si="41"/>
        <v>0</v>
      </c>
      <c r="G279" s="16">
        <f t="shared" si="41"/>
        <v>0</v>
      </c>
      <c r="H279" s="16">
        <f t="shared" si="41"/>
        <v>0</v>
      </c>
      <c r="I279" s="17">
        <f t="shared" si="41"/>
        <v>0</v>
      </c>
    </row>
    <row r="280" spans="1:9" ht="12.75" customHeight="1">
      <c r="A280" s="220">
        <f>A267+365</f>
        <v>45747</v>
      </c>
      <c r="B280" s="221"/>
      <c r="C280" s="9"/>
      <c r="D280" s="9"/>
      <c r="E280" s="9"/>
      <c r="F280" s="9"/>
      <c r="G280" s="9"/>
      <c r="H280" s="9"/>
      <c r="I280" s="10"/>
    </row>
    <row r="281" spans="1:9" ht="12.75" customHeight="1">
      <c r="A281" s="215">
        <f>A280+31</f>
        <v>45778</v>
      </c>
      <c r="B281" s="222"/>
      <c r="H281" s="6"/>
      <c r="I281" s="12"/>
    </row>
    <row r="282" spans="1:9" ht="12.75" customHeight="1">
      <c r="A282" s="215">
        <f aca="true" t="shared" si="42" ref="A282:A291">A281+31</f>
        <v>45809</v>
      </c>
      <c r="B282" s="222"/>
      <c r="H282" s="6"/>
      <c r="I282" s="12"/>
    </row>
    <row r="283" spans="1:9" ht="12.75" customHeight="1">
      <c r="A283" s="215">
        <f t="shared" si="42"/>
        <v>45840</v>
      </c>
      <c r="B283" s="222"/>
      <c r="H283" s="6"/>
      <c r="I283" s="12"/>
    </row>
    <row r="284" spans="1:9" ht="12.75" customHeight="1">
      <c r="A284" s="215">
        <f t="shared" si="42"/>
        <v>45871</v>
      </c>
      <c r="B284" s="222"/>
      <c r="H284" s="6"/>
      <c r="I284" s="12"/>
    </row>
    <row r="285" spans="1:9" ht="12.75" customHeight="1">
      <c r="A285" s="215">
        <f t="shared" si="42"/>
        <v>45902</v>
      </c>
      <c r="B285" s="222"/>
      <c r="H285" s="6"/>
      <c r="I285" s="12"/>
    </row>
    <row r="286" spans="1:9" ht="12.75" customHeight="1">
      <c r="A286" s="215">
        <f t="shared" si="42"/>
        <v>45933</v>
      </c>
      <c r="B286" s="222"/>
      <c r="H286" s="6"/>
      <c r="I286" s="12"/>
    </row>
    <row r="287" spans="1:9" ht="12.75" customHeight="1">
      <c r="A287" s="215">
        <f t="shared" si="42"/>
        <v>45964</v>
      </c>
      <c r="B287" s="222"/>
      <c r="H287" s="6"/>
      <c r="I287" s="12"/>
    </row>
    <row r="288" spans="1:9" ht="12.75" customHeight="1">
      <c r="A288" s="215">
        <f t="shared" si="42"/>
        <v>45995</v>
      </c>
      <c r="B288" s="222"/>
      <c r="H288" s="6"/>
      <c r="I288" s="12"/>
    </row>
    <row r="289" spans="1:9" ht="12.75" customHeight="1">
      <c r="A289" s="215">
        <f t="shared" si="42"/>
        <v>46026</v>
      </c>
      <c r="B289" s="222"/>
      <c r="H289" s="6"/>
      <c r="I289" s="12"/>
    </row>
    <row r="290" spans="1:9" ht="12.75" customHeight="1">
      <c r="A290" s="215">
        <f t="shared" si="42"/>
        <v>46057</v>
      </c>
      <c r="B290" s="222"/>
      <c r="H290" s="6"/>
      <c r="I290" s="12"/>
    </row>
    <row r="291" spans="1:9" ht="12.75" customHeight="1">
      <c r="A291" s="215">
        <f t="shared" si="42"/>
        <v>46088</v>
      </c>
      <c r="B291" s="222"/>
      <c r="C291" s="13"/>
      <c r="D291" s="13"/>
      <c r="E291" s="13"/>
      <c r="F291" s="13"/>
      <c r="G291" s="13"/>
      <c r="H291" s="13"/>
      <c r="I291" s="14"/>
    </row>
    <row r="292" spans="1:9" ht="12.75" customHeight="1">
      <c r="A292" s="23"/>
      <c r="B292" s="22" t="s">
        <v>80</v>
      </c>
      <c r="C292" s="16">
        <f aca="true" t="shared" si="43" ref="C292:I292">SUM(C280:C291)</f>
        <v>0</v>
      </c>
      <c r="D292" s="16">
        <f t="shared" si="43"/>
        <v>0</v>
      </c>
      <c r="E292" s="16">
        <f t="shared" si="43"/>
        <v>0</v>
      </c>
      <c r="F292" s="16">
        <f t="shared" si="43"/>
        <v>0</v>
      </c>
      <c r="G292" s="16">
        <f t="shared" si="43"/>
        <v>0</v>
      </c>
      <c r="H292" s="16">
        <f t="shared" si="43"/>
        <v>0</v>
      </c>
      <c r="I292" s="17">
        <f t="shared" si="43"/>
        <v>0</v>
      </c>
    </row>
    <row r="293" spans="1:9" ht="12.75" customHeight="1">
      <c r="A293" s="220">
        <f>A280+365</f>
        <v>46112</v>
      </c>
      <c r="B293" s="221"/>
      <c r="C293" s="9"/>
      <c r="D293" s="9"/>
      <c r="E293" s="9"/>
      <c r="F293" s="9"/>
      <c r="G293" s="9"/>
      <c r="H293" s="9"/>
      <c r="I293" s="10"/>
    </row>
    <row r="294" spans="1:9" ht="12.75" customHeight="1">
      <c r="A294" s="215">
        <f>A293+31</f>
        <v>46143</v>
      </c>
      <c r="B294" s="222"/>
      <c r="H294" s="6"/>
      <c r="I294" s="12"/>
    </row>
    <row r="295" spans="1:9" ht="12.75" customHeight="1">
      <c r="A295" s="215">
        <f aca="true" t="shared" si="44" ref="A295:A304">A294+31</f>
        <v>46174</v>
      </c>
      <c r="B295" s="222"/>
      <c r="H295" s="6"/>
      <c r="I295" s="12"/>
    </row>
    <row r="296" spans="1:9" ht="12.75" customHeight="1">
      <c r="A296" s="215">
        <f t="shared" si="44"/>
        <v>46205</v>
      </c>
      <c r="B296" s="222"/>
      <c r="H296" s="6"/>
      <c r="I296" s="12"/>
    </row>
    <row r="297" spans="1:9" ht="12.75" customHeight="1">
      <c r="A297" s="215">
        <f t="shared" si="44"/>
        <v>46236</v>
      </c>
      <c r="B297" s="222"/>
      <c r="H297" s="6"/>
      <c r="I297" s="12"/>
    </row>
    <row r="298" spans="1:9" ht="12.75" customHeight="1">
      <c r="A298" s="215">
        <f t="shared" si="44"/>
        <v>46267</v>
      </c>
      <c r="B298" s="222"/>
      <c r="H298" s="6"/>
      <c r="I298" s="12"/>
    </row>
    <row r="299" spans="1:9" ht="12.75" customHeight="1">
      <c r="A299" s="215">
        <f t="shared" si="44"/>
        <v>46298</v>
      </c>
      <c r="B299" s="222"/>
      <c r="H299" s="6"/>
      <c r="I299" s="12"/>
    </row>
    <row r="300" spans="1:9" ht="12.75" customHeight="1">
      <c r="A300" s="215">
        <f t="shared" si="44"/>
        <v>46329</v>
      </c>
      <c r="B300" s="222"/>
      <c r="H300" s="6"/>
      <c r="I300" s="12"/>
    </row>
    <row r="301" spans="1:9" ht="12.75" customHeight="1">
      <c r="A301" s="215">
        <f t="shared" si="44"/>
        <v>46360</v>
      </c>
      <c r="B301" s="222"/>
      <c r="H301" s="6"/>
      <c r="I301" s="12"/>
    </row>
    <row r="302" spans="1:9" ht="12.75" customHeight="1">
      <c r="A302" s="215">
        <f t="shared" si="44"/>
        <v>46391</v>
      </c>
      <c r="B302" s="222"/>
      <c r="H302" s="6"/>
      <c r="I302" s="12"/>
    </row>
    <row r="303" spans="1:9" ht="12.75" customHeight="1">
      <c r="A303" s="215">
        <f t="shared" si="44"/>
        <v>46422</v>
      </c>
      <c r="B303" s="222"/>
      <c r="H303" s="6"/>
      <c r="I303" s="12"/>
    </row>
    <row r="304" spans="1:9" ht="12.75" customHeight="1">
      <c r="A304" s="215">
        <f t="shared" si="44"/>
        <v>46453</v>
      </c>
      <c r="B304" s="222"/>
      <c r="H304" s="6"/>
      <c r="I304" s="12"/>
    </row>
    <row r="305" spans="1:9" ht="12.75" customHeight="1">
      <c r="A305" s="23"/>
      <c r="B305" s="22" t="s">
        <v>80</v>
      </c>
      <c r="C305" s="16">
        <f aca="true" t="shared" si="45" ref="C305:I305">SUM(C293:C304)</f>
        <v>0</v>
      </c>
      <c r="D305" s="16">
        <f t="shared" si="45"/>
        <v>0</v>
      </c>
      <c r="E305" s="16">
        <f t="shared" si="45"/>
        <v>0</v>
      </c>
      <c r="F305" s="16">
        <f t="shared" si="45"/>
        <v>0</v>
      </c>
      <c r="G305" s="16">
        <f t="shared" si="45"/>
        <v>0</v>
      </c>
      <c r="H305" s="16">
        <f t="shared" si="45"/>
        <v>0</v>
      </c>
      <c r="I305" s="17">
        <f t="shared" si="45"/>
        <v>0</v>
      </c>
    </row>
    <row r="306" spans="1:9" ht="12.75" customHeight="1">
      <c r="A306" s="220">
        <f>A293+365</f>
        <v>46477</v>
      </c>
      <c r="B306" s="221"/>
      <c r="C306" s="9"/>
      <c r="D306" s="9"/>
      <c r="E306" s="9"/>
      <c r="F306" s="9"/>
      <c r="G306" s="9"/>
      <c r="H306" s="9"/>
      <c r="I306" s="10"/>
    </row>
    <row r="307" spans="1:9" ht="12.75" customHeight="1">
      <c r="A307" s="215">
        <f>A306+31</f>
        <v>46508</v>
      </c>
      <c r="B307" s="222"/>
      <c r="H307" s="6"/>
      <c r="I307" s="12"/>
    </row>
    <row r="308" spans="1:9" ht="12.75" customHeight="1">
      <c r="A308" s="215">
        <f aca="true" t="shared" si="46" ref="A308:A317">A307+31</f>
        <v>46539</v>
      </c>
      <c r="B308" s="222"/>
      <c r="H308" s="6"/>
      <c r="I308" s="12"/>
    </row>
    <row r="309" spans="1:9" ht="12.75" customHeight="1">
      <c r="A309" s="215">
        <f t="shared" si="46"/>
        <v>46570</v>
      </c>
      <c r="B309" s="222"/>
      <c r="H309" s="6"/>
      <c r="I309" s="12"/>
    </row>
    <row r="310" spans="1:9" ht="12.75" customHeight="1">
      <c r="A310" s="215">
        <f t="shared" si="46"/>
        <v>46601</v>
      </c>
      <c r="B310" s="222"/>
      <c r="H310" s="6"/>
      <c r="I310" s="12"/>
    </row>
    <row r="311" spans="1:9" ht="12.75" customHeight="1">
      <c r="A311" s="215">
        <f t="shared" si="46"/>
        <v>46632</v>
      </c>
      <c r="B311" s="222"/>
      <c r="H311" s="6"/>
      <c r="I311" s="12"/>
    </row>
    <row r="312" spans="1:9" ht="12.75" customHeight="1">
      <c r="A312" s="215">
        <f t="shared" si="46"/>
        <v>46663</v>
      </c>
      <c r="B312" s="222"/>
      <c r="H312" s="6"/>
      <c r="I312" s="12"/>
    </row>
    <row r="313" spans="1:9" ht="12.75" customHeight="1">
      <c r="A313" s="215">
        <f t="shared" si="46"/>
        <v>46694</v>
      </c>
      <c r="B313" s="222"/>
      <c r="H313" s="6"/>
      <c r="I313" s="12"/>
    </row>
    <row r="314" spans="1:9" ht="12.75" customHeight="1">
      <c r="A314" s="215">
        <f t="shared" si="46"/>
        <v>46725</v>
      </c>
      <c r="B314" s="222"/>
      <c r="H314" s="6"/>
      <c r="I314" s="12"/>
    </row>
    <row r="315" spans="1:9" ht="12.75" customHeight="1">
      <c r="A315" s="215">
        <f t="shared" si="46"/>
        <v>46756</v>
      </c>
      <c r="B315" s="222"/>
      <c r="H315" s="6"/>
      <c r="I315" s="12"/>
    </row>
    <row r="316" spans="1:9" ht="12.75" customHeight="1">
      <c r="A316" s="215">
        <f t="shared" si="46"/>
        <v>46787</v>
      </c>
      <c r="B316" s="222"/>
      <c r="H316" s="6"/>
      <c r="I316" s="12"/>
    </row>
    <row r="317" spans="1:9" ht="12.75" customHeight="1">
      <c r="A317" s="215">
        <f t="shared" si="46"/>
        <v>46818</v>
      </c>
      <c r="B317" s="222"/>
      <c r="C317" s="13"/>
      <c r="D317" s="13"/>
      <c r="E317" s="13"/>
      <c r="F317" s="13"/>
      <c r="G317" s="13"/>
      <c r="H317" s="13"/>
      <c r="I317" s="14"/>
    </row>
    <row r="318" spans="1:9" ht="12.75" customHeight="1">
      <c r="A318" s="23"/>
      <c r="B318" s="22" t="s">
        <v>80</v>
      </c>
      <c r="C318" s="16">
        <f aca="true" t="shared" si="47" ref="C318:I318">SUM(C306:C317)</f>
        <v>0</v>
      </c>
      <c r="D318" s="16">
        <f t="shared" si="47"/>
        <v>0</v>
      </c>
      <c r="E318" s="16">
        <f t="shared" si="47"/>
        <v>0</v>
      </c>
      <c r="F318" s="16">
        <f t="shared" si="47"/>
        <v>0</v>
      </c>
      <c r="G318" s="16">
        <f t="shared" si="47"/>
        <v>0</v>
      </c>
      <c r="H318" s="16">
        <f t="shared" si="47"/>
        <v>0</v>
      </c>
      <c r="I318" s="17">
        <f t="shared" si="47"/>
        <v>0</v>
      </c>
    </row>
  </sheetData>
  <sheetProtection/>
  <mergeCells count="288">
    <mergeCell ref="A313:B313"/>
    <mergeCell ref="A314:B314"/>
    <mergeCell ref="A315:B315"/>
    <mergeCell ref="A316:B316"/>
    <mergeCell ref="A317:B317"/>
    <mergeCell ref="A269:B269"/>
    <mergeCell ref="A270:B270"/>
    <mergeCell ref="A271:B271"/>
    <mergeCell ref="A272:B272"/>
    <mergeCell ref="A273:B273"/>
    <mergeCell ref="A307:B307"/>
    <mergeCell ref="A308:B308"/>
    <mergeCell ref="A309:B309"/>
    <mergeCell ref="A310:B310"/>
    <mergeCell ref="A311:B311"/>
    <mergeCell ref="A312:B312"/>
    <mergeCell ref="A300:B300"/>
    <mergeCell ref="A301:B301"/>
    <mergeCell ref="A302:B302"/>
    <mergeCell ref="A303:B303"/>
    <mergeCell ref="A304:B304"/>
    <mergeCell ref="A306:B306"/>
    <mergeCell ref="A294:B294"/>
    <mergeCell ref="A295:B295"/>
    <mergeCell ref="A296:B296"/>
    <mergeCell ref="A297:B297"/>
    <mergeCell ref="A298:B298"/>
    <mergeCell ref="A299:B299"/>
    <mergeCell ref="A287:B287"/>
    <mergeCell ref="A288:B288"/>
    <mergeCell ref="A289:B289"/>
    <mergeCell ref="A290:B290"/>
    <mergeCell ref="A291:B291"/>
    <mergeCell ref="A293:B293"/>
    <mergeCell ref="A281:B281"/>
    <mergeCell ref="A282:B282"/>
    <mergeCell ref="A283:B283"/>
    <mergeCell ref="A284:B284"/>
    <mergeCell ref="A285:B285"/>
    <mergeCell ref="A286:B286"/>
    <mergeCell ref="A263:B263"/>
    <mergeCell ref="A264:B264"/>
    <mergeCell ref="A276:B276"/>
    <mergeCell ref="A277:B277"/>
    <mergeCell ref="A278:B278"/>
    <mergeCell ref="A280:B280"/>
    <mergeCell ref="A274:B274"/>
    <mergeCell ref="A275:B275"/>
    <mergeCell ref="A257:B257"/>
    <mergeCell ref="A258:B258"/>
    <mergeCell ref="A259:B259"/>
    <mergeCell ref="A260:B260"/>
    <mergeCell ref="A261:B261"/>
    <mergeCell ref="A262:B262"/>
    <mergeCell ref="A250:B250"/>
    <mergeCell ref="A251:B251"/>
    <mergeCell ref="A253:B253"/>
    <mergeCell ref="A254:B254"/>
    <mergeCell ref="A255:B255"/>
    <mergeCell ref="A256:B256"/>
    <mergeCell ref="A244:B244"/>
    <mergeCell ref="A245:B245"/>
    <mergeCell ref="A246:B246"/>
    <mergeCell ref="A247:B247"/>
    <mergeCell ref="A248:B248"/>
    <mergeCell ref="A249:B249"/>
    <mergeCell ref="A237:B237"/>
    <mergeCell ref="A238:B238"/>
    <mergeCell ref="A240:B240"/>
    <mergeCell ref="A241:B241"/>
    <mergeCell ref="A242:B242"/>
    <mergeCell ref="A243:B243"/>
    <mergeCell ref="A231:B231"/>
    <mergeCell ref="A232:B232"/>
    <mergeCell ref="A233:B233"/>
    <mergeCell ref="A234:B234"/>
    <mergeCell ref="A235:B235"/>
    <mergeCell ref="A236:B236"/>
    <mergeCell ref="A224:B224"/>
    <mergeCell ref="A225:B225"/>
    <mergeCell ref="A227:B227"/>
    <mergeCell ref="A228:B228"/>
    <mergeCell ref="A229:B229"/>
    <mergeCell ref="A230:B230"/>
    <mergeCell ref="A218:B218"/>
    <mergeCell ref="A219:B219"/>
    <mergeCell ref="A220:B220"/>
    <mergeCell ref="A221:B221"/>
    <mergeCell ref="A222:B222"/>
    <mergeCell ref="A223:B223"/>
    <mergeCell ref="A210:B210"/>
    <mergeCell ref="A211:B211"/>
    <mergeCell ref="A214:B214"/>
    <mergeCell ref="A215:B215"/>
    <mergeCell ref="A216:B216"/>
    <mergeCell ref="A217:B217"/>
    <mergeCell ref="A204:B204"/>
    <mergeCell ref="A205:B205"/>
    <mergeCell ref="A206:B206"/>
    <mergeCell ref="A207:B207"/>
    <mergeCell ref="A208:B208"/>
    <mergeCell ref="A209:B209"/>
    <mergeCell ref="A197:B197"/>
    <mergeCell ref="A198:B198"/>
    <mergeCell ref="A200:B200"/>
    <mergeCell ref="A201:B201"/>
    <mergeCell ref="A202:B202"/>
    <mergeCell ref="A203:B203"/>
    <mergeCell ref="A191:B191"/>
    <mergeCell ref="A192:B192"/>
    <mergeCell ref="A193:B193"/>
    <mergeCell ref="A194:B194"/>
    <mergeCell ref="A195:B195"/>
    <mergeCell ref="A196:B196"/>
    <mergeCell ref="A184:B184"/>
    <mergeCell ref="A185:B185"/>
    <mergeCell ref="A187:B187"/>
    <mergeCell ref="A188:B188"/>
    <mergeCell ref="A189:B189"/>
    <mergeCell ref="A190:B190"/>
    <mergeCell ref="A178:B178"/>
    <mergeCell ref="A179:B179"/>
    <mergeCell ref="A180:B180"/>
    <mergeCell ref="A181:B181"/>
    <mergeCell ref="A182:B182"/>
    <mergeCell ref="A183:B183"/>
    <mergeCell ref="A171:B171"/>
    <mergeCell ref="A172:B172"/>
    <mergeCell ref="A174:B174"/>
    <mergeCell ref="A175:B175"/>
    <mergeCell ref="A176:B176"/>
    <mergeCell ref="A177:B177"/>
    <mergeCell ref="A165:B165"/>
    <mergeCell ref="A166:B166"/>
    <mergeCell ref="A167:B167"/>
    <mergeCell ref="A168:B168"/>
    <mergeCell ref="A169:B169"/>
    <mergeCell ref="A170:B170"/>
    <mergeCell ref="A116:B116"/>
    <mergeCell ref="A117:B117"/>
    <mergeCell ref="A161:B161"/>
    <mergeCell ref="A162:B162"/>
    <mergeCell ref="A163:B163"/>
    <mergeCell ref="A164:B164"/>
    <mergeCell ref="A155:B155"/>
    <mergeCell ref="A156:B156"/>
    <mergeCell ref="A157:B157"/>
    <mergeCell ref="A158:B158"/>
    <mergeCell ref="A110:B110"/>
    <mergeCell ref="A111:B111"/>
    <mergeCell ref="A112:B112"/>
    <mergeCell ref="A113:B113"/>
    <mergeCell ref="A114:B114"/>
    <mergeCell ref="A115:B115"/>
    <mergeCell ref="A149:B149"/>
    <mergeCell ref="A150:B150"/>
    <mergeCell ref="A151:B151"/>
    <mergeCell ref="A152:B152"/>
    <mergeCell ref="A153:B153"/>
    <mergeCell ref="A154:B154"/>
    <mergeCell ref="A142:B142"/>
    <mergeCell ref="A143:B143"/>
    <mergeCell ref="A144:B144"/>
    <mergeCell ref="A145:B145"/>
    <mergeCell ref="A147:B147"/>
    <mergeCell ref="A148:B148"/>
    <mergeCell ref="A136:B136"/>
    <mergeCell ref="A137:B137"/>
    <mergeCell ref="A138:B138"/>
    <mergeCell ref="A139:B139"/>
    <mergeCell ref="A140:B140"/>
    <mergeCell ref="A141:B141"/>
    <mergeCell ref="A129:B129"/>
    <mergeCell ref="A130:B130"/>
    <mergeCell ref="A131:B131"/>
    <mergeCell ref="A132:B132"/>
    <mergeCell ref="A134:B134"/>
    <mergeCell ref="A135:B135"/>
    <mergeCell ref="A123:B123"/>
    <mergeCell ref="A124:B124"/>
    <mergeCell ref="A125:B125"/>
    <mergeCell ref="A126:B126"/>
    <mergeCell ref="A127:B127"/>
    <mergeCell ref="A128:B128"/>
    <mergeCell ref="A101:B101"/>
    <mergeCell ref="A268:B268"/>
    <mergeCell ref="A102:B102"/>
    <mergeCell ref="A103:B103"/>
    <mergeCell ref="A104:B104"/>
    <mergeCell ref="A105:B105"/>
    <mergeCell ref="A118:B118"/>
    <mergeCell ref="A119:B119"/>
    <mergeCell ref="A121:B121"/>
    <mergeCell ref="A122:B122"/>
    <mergeCell ref="A95:B95"/>
    <mergeCell ref="A96:B96"/>
    <mergeCell ref="A97:B97"/>
    <mergeCell ref="A98:B98"/>
    <mergeCell ref="A99:B99"/>
    <mergeCell ref="A100:B100"/>
    <mergeCell ref="A88:B88"/>
    <mergeCell ref="A89:B89"/>
    <mergeCell ref="A90:B90"/>
    <mergeCell ref="A91:B91"/>
    <mergeCell ref="A92:B92"/>
    <mergeCell ref="A94:B94"/>
    <mergeCell ref="A82:B82"/>
    <mergeCell ref="A83:B83"/>
    <mergeCell ref="A84:B84"/>
    <mergeCell ref="A85:B85"/>
    <mergeCell ref="A86:B86"/>
    <mergeCell ref="A87:B87"/>
    <mergeCell ref="A75:B75"/>
    <mergeCell ref="A76:B76"/>
    <mergeCell ref="A77:B77"/>
    <mergeCell ref="A78:B78"/>
    <mergeCell ref="A79:B79"/>
    <mergeCell ref="A81:B81"/>
    <mergeCell ref="A69:B69"/>
    <mergeCell ref="A70:B70"/>
    <mergeCell ref="A71:B71"/>
    <mergeCell ref="A72:B72"/>
    <mergeCell ref="A73:B73"/>
    <mergeCell ref="A74:B74"/>
    <mergeCell ref="A62:B62"/>
    <mergeCell ref="A63:B63"/>
    <mergeCell ref="A64:B64"/>
    <mergeCell ref="A65:B65"/>
    <mergeCell ref="A66:B66"/>
    <mergeCell ref="A68:B68"/>
    <mergeCell ref="A56:B56"/>
    <mergeCell ref="A57:B57"/>
    <mergeCell ref="A58:B58"/>
    <mergeCell ref="A59:B59"/>
    <mergeCell ref="A60:B60"/>
    <mergeCell ref="A61:B61"/>
    <mergeCell ref="A48:B48"/>
    <mergeCell ref="A49:B49"/>
    <mergeCell ref="A50:B50"/>
    <mergeCell ref="A51:B51"/>
    <mergeCell ref="A52:B52"/>
    <mergeCell ref="A55:B55"/>
    <mergeCell ref="A42:B42"/>
    <mergeCell ref="A43:B43"/>
    <mergeCell ref="A44:B44"/>
    <mergeCell ref="A45:B45"/>
    <mergeCell ref="A46:B46"/>
    <mergeCell ref="A47:B47"/>
    <mergeCell ref="A35:B35"/>
    <mergeCell ref="A36:B36"/>
    <mergeCell ref="A37:B37"/>
    <mergeCell ref="A38:B38"/>
    <mergeCell ref="A39:B39"/>
    <mergeCell ref="A41:B41"/>
    <mergeCell ref="A29:B29"/>
    <mergeCell ref="A30:B30"/>
    <mergeCell ref="A31:B31"/>
    <mergeCell ref="A32:B32"/>
    <mergeCell ref="A33:B33"/>
    <mergeCell ref="A34:B34"/>
    <mergeCell ref="A22:B22"/>
    <mergeCell ref="A23:B23"/>
    <mergeCell ref="A24:B24"/>
    <mergeCell ref="A25:B25"/>
    <mergeCell ref="A26:B26"/>
    <mergeCell ref="A28:B28"/>
    <mergeCell ref="A16:B16"/>
    <mergeCell ref="A17:B17"/>
    <mergeCell ref="A18:B18"/>
    <mergeCell ref="A19:B19"/>
    <mergeCell ref="A20:B20"/>
    <mergeCell ref="A21:B21"/>
    <mergeCell ref="A2:B2"/>
    <mergeCell ref="A4:B4"/>
    <mergeCell ref="A5:B5"/>
    <mergeCell ref="A6:B6"/>
    <mergeCell ref="A7:B7"/>
    <mergeCell ref="A8:B8"/>
    <mergeCell ref="A3:B3"/>
    <mergeCell ref="A10:B10"/>
    <mergeCell ref="A108:B108"/>
    <mergeCell ref="A109:B109"/>
    <mergeCell ref="A267:B267"/>
    <mergeCell ref="A11:B11"/>
    <mergeCell ref="A12:B12"/>
    <mergeCell ref="A13:B13"/>
    <mergeCell ref="A9:B9"/>
    <mergeCell ref="A15:B15"/>
  </mergeCells>
  <printOptions/>
  <pageMargins left="0.787" right="0.787" top="0.984" bottom="0.984" header="0.512" footer="0.512"/>
  <pageSetup orientation="portrait" paperSize="9"/>
  <headerFooter alignWithMargins="0">
    <oddHeader>&amp;Cエネルギー消費実績
記入フォーム
</oddHeader>
  </headerFooter>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25">
      <selection activeCell="B27" sqref="B27"/>
    </sheetView>
  </sheetViews>
  <sheetFormatPr defaultColWidth="12.875" defaultRowHeight="12.75" customHeight="1"/>
  <cols>
    <col min="1" max="1" width="12.875" style="4" customWidth="1"/>
    <col min="2" max="2" width="14.125" style="4" customWidth="1"/>
    <col min="3" max="16384" width="12.875" style="4" customWidth="1"/>
  </cols>
  <sheetData>
    <row r="1" spans="1:5" ht="12.75" customHeight="1">
      <c r="A1" s="1"/>
      <c r="B1" s="7" t="s">
        <v>113</v>
      </c>
      <c r="C1" s="7" t="s">
        <v>61</v>
      </c>
      <c r="D1" s="7" t="s">
        <v>149</v>
      </c>
      <c r="E1" s="7" t="s">
        <v>148</v>
      </c>
    </row>
    <row r="2" spans="1:5" ht="12.75" customHeight="1">
      <c r="A2" s="5" t="s">
        <v>165</v>
      </c>
      <c r="B2" s="7" t="s">
        <v>33</v>
      </c>
      <c r="C2" s="7" t="s">
        <v>32</v>
      </c>
      <c r="D2" s="7" t="s">
        <v>62</v>
      </c>
      <c r="E2" s="7" t="s">
        <v>65</v>
      </c>
    </row>
    <row r="3" spans="1:5" ht="12.75" customHeight="1">
      <c r="A3" s="5" t="s">
        <v>125</v>
      </c>
      <c r="B3" s="214">
        <f>'現状分析'!B9</f>
        <v>0</v>
      </c>
      <c r="C3" s="214">
        <f>'現状分析'!C9</f>
        <v>0</v>
      </c>
      <c r="D3" s="74">
        <v>1</v>
      </c>
      <c r="E3" s="74">
        <v>1</v>
      </c>
    </row>
    <row r="4" spans="1:5" ht="12.75" customHeight="1">
      <c r="A4" s="5" t="s">
        <v>126</v>
      </c>
      <c r="B4" s="1">
        <f>'消費実績記入'!C14*'排出係数'!$B$2+'消費実績記入'!D14*'排出係数'!$B$3+'消費実績記入'!E14*'排出係数'!$B$4+'消費実績記入'!F14*'排出係数'!$B$5+'消費実績記入'!G14*'排出係数'!$B$6+'消費実績記入'!H14*'排出係数'!$B$7+'消費実績記入'!I14*'排出係数'!$B$8</f>
        <v>0</v>
      </c>
      <c r="C4" s="1">
        <f>'消費実績記入'!C14*'排出係数'!$D$2+'消費実績記入'!D14*'排出係数'!$D$3+'消費実績記入'!E14*'排出係数'!$D$4+'消費実績記入'!F14*'排出係数'!$D$5+'消費実績記入'!G14*'排出係数'!$D$6+'消費実績記入'!H14*'排出係数'!$D$7+'消費実績記入'!I14*'排出係数'!$D$8</f>
        <v>0</v>
      </c>
      <c r="D4" s="74">
        <f>IF(C4=0,0,C4/C3)</f>
        <v>0</v>
      </c>
      <c r="E4" s="74">
        <f>IF(C4=0,0,C4/$C$3)</f>
        <v>0</v>
      </c>
    </row>
    <row r="5" spans="1:5" ht="12.75" customHeight="1">
      <c r="A5" s="5" t="s">
        <v>127</v>
      </c>
      <c r="B5" s="1">
        <f>'消費実績記入'!C27*'排出係数'!$B$2+'消費実績記入'!D27*'排出係数'!$B$3+'消費実績記入'!E27*'排出係数'!$B$4+'消費実績記入'!F27*'排出係数'!$B$5+'消費実績記入'!G27*'排出係数'!$B$6+'消費実績記入'!H27*'排出係数'!$B$7+'消費実績記入'!I27*'排出係数'!$B$8</f>
        <v>0</v>
      </c>
      <c r="C5" s="1">
        <f>'消費実績記入'!C27*'排出係数'!$D$2+'消費実績記入'!D27*'排出係数'!$D$3+'消費実績記入'!E27*'排出係数'!$D$4+'消費実績記入'!F27*'排出係数'!$D$5+'消費実績記入'!G27*'排出係数'!$D$6+'消費実績記入'!H27*'排出係数'!$D$7+'消費実績記入'!I27*'排出係数'!$D$8</f>
        <v>0</v>
      </c>
      <c r="D5" s="74">
        <f>IF(C5=0,0,C5/C4)</f>
        <v>0</v>
      </c>
      <c r="E5" s="74">
        <f>IF(C5=0,0,C5/$C$3)</f>
        <v>0</v>
      </c>
    </row>
    <row r="6" spans="1:5" ht="12.75" customHeight="1">
      <c r="A6" s="5" t="s">
        <v>128</v>
      </c>
      <c r="B6" s="1">
        <f>'消費実績記入'!C40*'排出係数'!$B$2+'消費実績記入'!D40*'排出係数'!$B$3+'消費実績記入'!E40*'排出係数'!$B$4+'消費実績記入'!F40*'排出係数'!$B$5+'消費実績記入'!G40*'排出係数'!$B$6+'消費実績記入'!H40*'排出係数'!$B$7+'消費実績記入'!I40*'排出係数'!$B$8</f>
        <v>0</v>
      </c>
      <c r="C6" s="1">
        <f>'消費実績記入'!C40*'排出係数'!$D$2+'消費実績記入'!D40*'排出係数'!$D$3+'消費実績記入'!E40*'排出係数'!$D$4+'消費実績記入'!F40*'排出係数'!$D$5+'消費実績記入'!G40*'排出係数'!$D$6+'消費実績記入'!H40*'排出係数'!$D$7+'消費実績記入'!I40*'排出係数'!$D$8</f>
        <v>0</v>
      </c>
      <c r="D6" s="74">
        <f aca="true" t="shared" si="0" ref="D6:D25">IF(C6=0,0,C6/C5)</f>
        <v>0</v>
      </c>
      <c r="E6" s="74">
        <f aca="true" t="shared" si="1" ref="E6:E25">IF(C6=0,0,C6/$C$3)</f>
        <v>0</v>
      </c>
    </row>
    <row r="7" spans="1:5" ht="12.75" customHeight="1">
      <c r="A7" s="5" t="s">
        <v>129</v>
      </c>
      <c r="B7" s="1">
        <f>'消費実績記入'!C53*'排出係数'!$B$2+'消費実績記入'!D53*'排出係数'!$B$3+'消費実績記入'!E53*'排出係数'!$B$4+'消費実績記入'!F53*'排出係数'!$B$5+'消費実績記入'!G53*'排出係数'!$B$6+'消費実績記入'!H53*'排出係数'!$B$7+'消費実績記入'!I53*'排出係数'!$B$8</f>
        <v>0</v>
      </c>
      <c r="C7" s="1">
        <f>'消費実績記入'!C53*'排出係数'!$D$2+'消費実績記入'!D53*'排出係数'!$D$3+'消費実績記入'!E53*'排出係数'!$D$4+'消費実績記入'!F53*'排出係数'!$D$5+'消費実績記入'!G53*'排出係数'!$D$6+'消費実績記入'!H53*'排出係数'!$D$7+'消費実績記入'!I53*'排出係数'!$D$8</f>
        <v>0</v>
      </c>
      <c r="D7" s="74">
        <f t="shared" si="0"/>
        <v>0</v>
      </c>
      <c r="E7" s="74">
        <f t="shared" si="1"/>
        <v>0</v>
      </c>
    </row>
    <row r="8" spans="1:5" ht="12.75" customHeight="1">
      <c r="A8" s="5" t="s">
        <v>130</v>
      </c>
      <c r="B8" s="1">
        <f>'消費実績記入'!C67*'排出係数'!$B$2+'消費実績記入'!D67*'排出係数'!$B$3+'消費実績記入'!E67*'排出係数'!$B$4+'消費実績記入'!F67*'排出係数'!$B$5+'消費実績記入'!G67*'排出係数'!$B$6+'消費実績記入'!H67*'排出係数'!$B$7+'消費実績記入'!I67*'排出係数'!$B$8</f>
        <v>0</v>
      </c>
      <c r="C8" s="1">
        <f>'消費実績記入'!C67*'排出係数'!$D$2+'消費実績記入'!D67*'排出係数'!$D$3+'消費実績記入'!E67*'排出係数'!$D$4+'消費実績記入'!F67*'排出係数'!$D$5+'消費実績記入'!G67*'排出係数'!$D$6+'消費実績記入'!H67*'排出係数'!$D$7+'消費実績記入'!I67*'排出係数'!$D$8</f>
        <v>0</v>
      </c>
      <c r="D8" s="74">
        <f t="shared" si="0"/>
        <v>0</v>
      </c>
      <c r="E8" s="74">
        <f t="shared" si="1"/>
        <v>0</v>
      </c>
    </row>
    <row r="9" spans="1:5" ht="12.75" customHeight="1">
      <c r="A9" s="5" t="s">
        <v>131</v>
      </c>
      <c r="B9" s="1">
        <f>'消費実績記入'!C80*'排出係数'!$B$2+'消費実績記入'!D80*'排出係数'!$B$3+'消費実績記入'!E80*'排出係数'!$B$4+'消費実績記入'!F80*'排出係数'!$B$5+'消費実績記入'!G80*'排出係数'!$B$6+'消費実績記入'!H80*'排出係数'!$B$7+'消費実績記入'!I80*'排出係数'!$B$8</f>
        <v>0</v>
      </c>
      <c r="C9" s="1">
        <f>'消費実績記入'!C80*'排出係数'!$D$2+'消費実績記入'!D80*'排出係数'!$D$3+'消費実績記入'!E80*'排出係数'!$D$4+'消費実績記入'!F80*'排出係数'!$D$5+'消費実績記入'!G80*'排出係数'!$D$6+'消費実績記入'!H80*'排出係数'!$D$7+'消費実績記入'!I80*'排出係数'!$D$8</f>
        <v>0</v>
      </c>
      <c r="D9" s="74">
        <f t="shared" si="0"/>
        <v>0</v>
      </c>
      <c r="E9" s="74">
        <f t="shared" si="1"/>
        <v>0</v>
      </c>
    </row>
    <row r="10" spans="1:5" ht="12.75" customHeight="1">
      <c r="A10" s="5" t="s">
        <v>132</v>
      </c>
      <c r="B10" s="1">
        <f>'消費実績記入'!C93*'排出係数'!$B$2+'消費実績記入'!D93*'排出係数'!$B$3+'消費実績記入'!E93*'排出係数'!$B$4+'消費実績記入'!F93*'排出係数'!$B$5+'消費実績記入'!G93*'排出係数'!$B$6+'消費実績記入'!H93*'排出係数'!$B$7+'消費実績記入'!I93*'排出係数'!$B$8</f>
        <v>0</v>
      </c>
      <c r="C10" s="1">
        <f>'消費実績記入'!C93*'排出係数'!$D$2+'消費実績記入'!D93*'排出係数'!$D$3+'消費実績記入'!E93*'排出係数'!$D$4+'消費実績記入'!F93*'排出係数'!$D$5+'消費実績記入'!G93*'排出係数'!$D$6+'消費実績記入'!H93*'排出係数'!$D$7+'消費実績記入'!I93*'排出係数'!$D$8</f>
        <v>0</v>
      </c>
      <c r="D10" s="74">
        <f t="shared" si="0"/>
        <v>0</v>
      </c>
      <c r="E10" s="74">
        <f t="shared" si="1"/>
        <v>0</v>
      </c>
    </row>
    <row r="11" spans="1:5" ht="12.75" customHeight="1">
      <c r="A11" s="5" t="s">
        <v>133</v>
      </c>
      <c r="B11" s="1">
        <f>'消費実績記入'!C106*'排出係数'!$B$2+'消費実績記入'!D106*'排出係数'!$B$3+'消費実績記入'!E106*'排出係数'!$B$4+'消費実績記入'!F106*'排出係数'!$B$5+'消費実績記入'!G106*'排出係数'!$B$6+'消費実績記入'!H106*'排出係数'!$B$7+'消費実績記入'!I106*'排出係数'!$B$8</f>
        <v>0</v>
      </c>
      <c r="C11" s="1">
        <f>'消費実績記入'!C106*'排出係数'!$D$2+'消費実績記入'!D106*'排出係数'!$D$3+'消費実績記入'!E106*'排出係数'!$D$4+'消費実績記入'!F106*'排出係数'!$D$5+'消費実績記入'!G106*'排出係数'!$D$6+'消費実績記入'!H106*'排出係数'!$D$7+'消費実績記入'!I106*'排出係数'!$D$8</f>
        <v>0</v>
      </c>
      <c r="D11" s="74">
        <f t="shared" si="0"/>
        <v>0</v>
      </c>
      <c r="E11" s="74">
        <f t="shared" si="1"/>
        <v>0</v>
      </c>
    </row>
    <row r="12" spans="1:5" ht="12.75" customHeight="1">
      <c r="A12" s="5" t="s">
        <v>134</v>
      </c>
      <c r="B12" s="1">
        <f>'消費実績記入'!C120*'排出係数'!$B$2+'消費実績記入'!D120*'排出係数'!$B$3+'消費実績記入'!E120*'排出係数'!$B$4+'消費実績記入'!F120*'排出係数'!$B$5+'消費実績記入'!G120*'排出係数'!$B$6+'消費実績記入'!H120*'排出係数'!$B$7+'消費実績記入'!I120*'排出係数'!$B$8</f>
        <v>0</v>
      </c>
      <c r="C12" s="1">
        <f>'消費実績記入'!C120*'排出係数'!$D$2+'消費実績記入'!D120*'排出係数'!$D$3+'消費実績記入'!E120*'排出係数'!$D$4+'消費実績記入'!F120*'排出係数'!$D$5+'消費実績記入'!G120*'排出係数'!$D$6+'消費実績記入'!H120*'排出係数'!$D$7+'消費実績記入'!I120*'排出係数'!$D$8</f>
        <v>0</v>
      </c>
      <c r="D12" s="74">
        <f t="shared" si="0"/>
        <v>0</v>
      </c>
      <c r="E12" s="74">
        <f t="shared" si="1"/>
        <v>0</v>
      </c>
    </row>
    <row r="13" spans="1:5" ht="12.75" customHeight="1">
      <c r="A13" s="5" t="s">
        <v>135</v>
      </c>
      <c r="B13" s="1">
        <f>'消費実績記入'!C133*'排出係数'!$B$2+'消費実績記入'!D133*'排出係数'!$B$3+'消費実績記入'!E133*'排出係数'!$B$4+'消費実績記入'!F133*'排出係数'!$B$5+'消費実績記入'!G133*'排出係数'!$B$6+'消費実績記入'!H133*'排出係数'!$B$7+'消費実績記入'!I133*'排出係数'!$B$8</f>
        <v>0</v>
      </c>
      <c r="C13" s="1">
        <f>'消費実績記入'!C133*'排出係数'!$D$2+'消費実績記入'!D133*'排出係数'!$D$3+'消費実績記入'!E133*'排出係数'!$D$4+'消費実績記入'!F133*'排出係数'!$D$5+'消費実績記入'!G133*'排出係数'!$D$6+'消費実績記入'!H133*'排出係数'!$D$7+'消費実績記入'!I133*'排出係数'!$D$8</f>
        <v>0</v>
      </c>
      <c r="D13" s="74">
        <f t="shared" si="0"/>
        <v>0</v>
      </c>
      <c r="E13" s="74">
        <f t="shared" si="1"/>
        <v>0</v>
      </c>
    </row>
    <row r="14" spans="1:5" ht="12.75" customHeight="1">
      <c r="A14" s="5" t="s">
        <v>136</v>
      </c>
      <c r="B14" s="1">
        <f>'消費実績記入'!C146*'排出係数'!$B$2+'消費実績記入'!D146*'排出係数'!$B$3+'消費実績記入'!E146*'排出係数'!$B$4+'消費実績記入'!F146*'排出係数'!$B$5+'消費実績記入'!G146*'排出係数'!$B$6+'消費実績記入'!H146*'排出係数'!$B$7+'消費実績記入'!I146*'排出係数'!$B$8</f>
        <v>0</v>
      </c>
      <c r="C14" s="1">
        <f>'消費実績記入'!C146*'排出係数'!$D$2+'消費実績記入'!D146*'排出係数'!$D$3+'消費実績記入'!E146*'排出係数'!$D$4+'消費実績記入'!F146*'排出係数'!$D$5+'消費実績記入'!G146*'排出係数'!$D$6+'消費実績記入'!H146*'排出係数'!$D$7+'消費実績記入'!I146*'排出係数'!$D$8</f>
        <v>0</v>
      </c>
      <c r="D14" s="74">
        <f t="shared" si="0"/>
        <v>0</v>
      </c>
      <c r="E14" s="74">
        <f t="shared" si="1"/>
        <v>0</v>
      </c>
    </row>
    <row r="15" spans="1:5" ht="12.75" customHeight="1">
      <c r="A15" s="5" t="s">
        <v>137</v>
      </c>
      <c r="B15" s="1">
        <f>'消費実績記入'!C159*'排出係数'!$B$2+'消費実績記入'!D159*'排出係数'!$B$3+'消費実績記入'!E159*'排出係数'!$B$4+'消費実績記入'!F159*'排出係数'!$B$5+'消費実績記入'!G159*'排出係数'!$B$6+'消費実績記入'!H159*'排出係数'!$B$7+'消費実績記入'!I159*'排出係数'!$B$8</f>
        <v>0</v>
      </c>
      <c r="C15" s="1">
        <f>'消費実績記入'!C159*'排出係数'!$D$2+'消費実績記入'!D159*'排出係数'!$D$3+'消費実績記入'!E159*'排出係数'!$D$4+'消費実績記入'!F159*'排出係数'!$D$5+'消費実績記入'!G159*'排出係数'!$D$6+'消費実績記入'!H159*'排出係数'!$D$7+'消費実績記入'!I159*'排出係数'!$D$8</f>
        <v>0</v>
      </c>
      <c r="D15" s="74">
        <f t="shared" si="0"/>
        <v>0</v>
      </c>
      <c r="E15" s="74">
        <f t="shared" si="1"/>
        <v>0</v>
      </c>
    </row>
    <row r="16" spans="1:5" ht="12.75" customHeight="1">
      <c r="A16" s="5" t="s">
        <v>138</v>
      </c>
      <c r="B16" s="1">
        <f>'消費実績記入'!C173*'排出係数'!$B$2+'消費実績記入'!D173*'排出係数'!$B$3+'消費実績記入'!E173*'排出係数'!$B$4+'消費実績記入'!F173*'排出係数'!$B$5+'消費実績記入'!G173*'排出係数'!$B$6+'消費実績記入'!H173*'排出係数'!$B$7+'消費実績記入'!I173*'排出係数'!$B$8</f>
        <v>0</v>
      </c>
      <c r="C16" s="1">
        <f>'消費実績記入'!C173*'排出係数'!$D$2+'消費実績記入'!D173*'排出係数'!$D$3+'消費実績記入'!E173*'排出係数'!$D$4+'消費実績記入'!F173*'排出係数'!$D$5+'消費実績記入'!G173*'排出係数'!$D$6+'消費実績記入'!H173*'排出係数'!$D$7+'消費実績記入'!I173*'排出係数'!$D$8</f>
        <v>0</v>
      </c>
      <c r="D16" s="74">
        <f t="shared" si="0"/>
        <v>0</v>
      </c>
      <c r="E16" s="74">
        <f t="shared" si="1"/>
        <v>0</v>
      </c>
    </row>
    <row r="17" spans="1:5" ht="12.75" customHeight="1">
      <c r="A17" s="5" t="s">
        <v>139</v>
      </c>
      <c r="B17" s="1">
        <f>'消費実績記入'!C186*'排出係数'!$B$2+'消費実績記入'!D186*'排出係数'!$B$3+'消費実績記入'!E186*'排出係数'!$B$4+'消費実績記入'!F186*'排出係数'!$B$5+'消費実績記入'!G186*'排出係数'!$B$6+'消費実績記入'!H186*'排出係数'!$B$7+'消費実績記入'!I186*'排出係数'!$B$8</f>
        <v>0</v>
      </c>
      <c r="C17" s="1">
        <f>'消費実績記入'!C186*'排出係数'!$D$2+'消費実績記入'!D186*'排出係数'!$D$3+'消費実績記入'!E186*'排出係数'!$D$4+'消費実績記入'!F186*'排出係数'!$D$5+'消費実績記入'!G186*'排出係数'!$D$6+'消費実績記入'!H186*'排出係数'!$D$7+'消費実績記入'!I186*'排出係数'!$D$8</f>
        <v>0</v>
      </c>
      <c r="D17" s="74">
        <f t="shared" si="0"/>
        <v>0</v>
      </c>
      <c r="E17" s="74">
        <f t="shared" si="1"/>
        <v>0</v>
      </c>
    </row>
    <row r="18" spans="1:5" ht="12.75" customHeight="1">
      <c r="A18" s="5" t="s">
        <v>140</v>
      </c>
      <c r="B18" s="1">
        <f>'消費実績記入'!C199*'排出係数'!$B$2+'消費実績記入'!D199*'排出係数'!$B$3+'消費実績記入'!E199*'排出係数'!$B$4+'消費実績記入'!F199*'排出係数'!$B$5+'消費実績記入'!G199*'排出係数'!$B$6+'消費実績記入'!H199*'排出係数'!$B$7+'消費実績記入'!I199*'排出係数'!$B$8</f>
        <v>0</v>
      </c>
      <c r="C18" s="1">
        <f>'消費実績記入'!C199*'排出係数'!$D$2+'消費実績記入'!D199*'排出係数'!$D$3+'消費実績記入'!E199*'排出係数'!$D$4+'消費実績記入'!F199*'排出係数'!$D$5+'消費実績記入'!G199*'排出係数'!$D$6+'消費実績記入'!H199*'排出係数'!$D$7+'消費実績記入'!I199*'排出係数'!$D$8</f>
        <v>0</v>
      </c>
      <c r="D18" s="74">
        <f t="shared" si="0"/>
        <v>0</v>
      </c>
      <c r="E18" s="74">
        <f t="shared" si="1"/>
        <v>0</v>
      </c>
    </row>
    <row r="19" spans="1:5" ht="12.75" customHeight="1">
      <c r="A19" s="5" t="s">
        <v>141</v>
      </c>
      <c r="B19" s="1">
        <f>'消費実績記入'!C212*'排出係数'!$B$2+'消費実績記入'!D212*'排出係数'!$B$3+'消費実績記入'!E212*'排出係数'!$B$4+'消費実績記入'!F212*'排出係数'!$B$5+'消費実績記入'!G212*'排出係数'!$B$6+'消費実績記入'!H212*'排出係数'!$B$7+'消費実績記入'!I212*'排出係数'!$B$8</f>
        <v>0</v>
      </c>
      <c r="C19" s="1">
        <f>'消費実績記入'!C212*'排出係数'!$D$2+'消費実績記入'!D212*'排出係数'!$D$3+'消費実績記入'!E212*'排出係数'!$D$4+'消費実績記入'!F212*'排出係数'!$D$5+'消費実績記入'!G212*'排出係数'!$D$6+'消費実績記入'!H212*'排出係数'!$D$7+'消費実績記入'!I212*'排出係数'!$D$8</f>
        <v>0</v>
      </c>
      <c r="D19" s="74">
        <f t="shared" si="0"/>
        <v>0</v>
      </c>
      <c r="E19" s="74">
        <f t="shared" si="1"/>
        <v>0</v>
      </c>
    </row>
    <row r="20" spans="1:5" ht="12.75" customHeight="1">
      <c r="A20" s="5" t="s">
        <v>142</v>
      </c>
      <c r="B20" s="1">
        <f>'消費実績記入'!C226*'排出係数'!$B$2+'消費実績記入'!D226*'排出係数'!$B$3+'消費実績記入'!E226*'排出係数'!$B$4+'消費実績記入'!F226*'排出係数'!$B$5+'消費実績記入'!G226*'排出係数'!$B$6+'消費実績記入'!H226*'排出係数'!$B$7+'消費実績記入'!I226*'排出係数'!$B$8</f>
        <v>0</v>
      </c>
      <c r="C20" s="1">
        <f>'消費実績記入'!C226*'排出係数'!$D$2+'消費実績記入'!D226*'排出係数'!$D$3+'消費実績記入'!E226*'排出係数'!$D$4+'消費実績記入'!F226*'排出係数'!$D$5+'消費実績記入'!G226*'排出係数'!$D$6+'消費実績記入'!H226*'排出係数'!$D$7+'消費実績記入'!I226*'排出係数'!$D$8</f>
        <v>0</v>
      </c>
      <c r="D20" s="74">
        <f t="shared" si="0"/>
        <v>0</v>
      </c>
      <c r="E20" s="74">
        <f t="shared" si="1"/>
        <v>0</v>
      </c>
    </row>
    <row r="21" spans="1:5" ht="12.75" customHeight="1">
      <c r="A21" s="5" t="s">
        <v>143</v>
      </c>
      <c r="B21" s="1">
        <f>'消費実績記入'!C239*'排出係数'!$B$2+'消費実績記入'!D239*'排出係数'!$B$3+'消費実績記入'!E239*'排出係数'!$B$4+'消費実績記入'!F239*'排出係数'!$B$5+'消費実績記入'!G239*'排出係数'!$B$6+'消費実績記入'!H239*'排出係数'!$B$7+'消費実績記入'!I239*'排出係数'!$B$8</f>
        <v>0</v>
      </c>
      <c r="C21" s="1">
        <f>'消費実績記入'!C239*'排出係数'!$D$2+'消費実績記入'!D239*'排出係数'!$D$3+'消費実績記入'!E239*'排出係数'!$D$4+'消費実績記入'!F239*'排出係数'!$D$5+'消費実績記入'!G239*'排出係数'!$D$6+'消費実績記入'!H239*'排出係数'!$D$7+'消費実績記入'!I239*'排出係数'!$D$8</f>
        <v>0</v>
      </c>
      <c r="D21" s="74">
        <f t="shared" si="0"/>
        <v>0</v>
      </c>
      <c r="E21" s="74">
        <f t="shared" si="1"/>
        <v>0</v>
      </c>
    </row>
    <row r="22" spans="1:5" ht="12.75" customHeight="1">
      <c r="A22" s="5" t="s">
        <v>144</v>
      </c>
      <c r="B22" s="1">
        <f>'消費実績記入'!C252*'排出係数'!$B$2+'消費実績記入'!D252*'排出係数'!$B$3+'消費実績記入'!E252*'排出係数'!$B$4+'消費実績記入'!F252*'排出係数'!$B$5+'消費実績記入'!G252*'排出係数'!$B$6+'消費実績記入'!H252*'排出係数'!$B$7+'消費実績記入'!I252*'排出係数'!$B$8</f>
        <v>0</v>
      </c>
      <c r="C22" s="1">
        <f>'消費実績記入'!C252*'排出係数'!$D$2+'消費実績記入'!D252*'排出係数'!$D$3+'消費実績記入'!E252*'排出係数'!$D$4+'消費実績記入'!F252*'排出係数'!$D$5+'消費実績記入'!G252*'排出係数'!$D$6+'消費実績記入'!H252*'排出係数'!$D$7+'消費実績記入'!I252*'排出係数'!$D$8</f>
        <v>0</v>
      </c>
      <c r="D22" s="74">
        <f t="shared" si="0"/>
        <v>0</v>
      </c>
      <c r="E22" s="74">
        <f t="shared" si="1"/>
        <v>0</v>
      </c>
    </row>
    <row r="23" spans="1:5" ht="12.75" customHeight="1">
      <c r="A23" s="5" t="s">
        <v>145</v>
      </c>
      <c r="B23" s="1">
        <f>'消費実績記入'!C265*'排出係数'!$B$2+'消費実績記入'!D265*'排出係数'!$B$3+'消費実績記入'!E265*'排出係数'!$B$4+'消費実績記入'!F265*'排出係数'!$B$5+'消費実績記入'!G265*'排出係数'!$B$6+'消費実績記入'!H265*'排出係数'!$B$7+'消費実績記入'!I265*'排出係数'!$B$8</f>
        <v>0</v>
      </c>
      <c r="C23" s="1">
        <f>'消費実績記入'!C265*'排出係数'!$D$2+'消費実績記入'!D265*'排出係数'!$D$3+'消費実績記入'!E265*'排出係数'!$D$4+'消費実績記入'!F265*'排出係数'!$D$5+'消費実績記入'!G265*'排出係数'!$D$6+'消費実績記入'!H265*'排出係数'!$D$7+'消費実績記入'!I265*'排出係数'!$D$8</f>
        <v>0</v>
      </c>
      <c r="D23" s="74">
        <f t="shared" si="0"/>
        <v>0</v>
      </c>
      <c r="E23" s="74">
        <f t="shared" si="1"/>
        <v>0</v>
      </c>
    </row>
    <row r="24" spans="1:5" ht="12.75" customHeight="1">
      <c r="A24" s="5" t="s">
        <v>146</v>
      </c>
      <c r="B24" s="1">
        <f>'消費実績記入'!C279*'排出係数'!$B$2+'消費実績記入'!D279*'排出係数'!$B$3+'消費実績記入'!E279*'排出係数'!$B$4+'消費実績記入'!F279*'排出係数'!$B$5+'消費実績記入'!G279*'排出係数'!$B$6+'消費実績記入'!H279*'排出係数'!$B$7+'消費実績記入'!I279*'排出係数'!$B$8</f>
        <v>0</v>
      </c>
      <c r="C24" s="1">
        <f>'消費実績記入'!C279*'排出係数'!$D$2+'消費実績記入'!D279*'排出係数'!$D$3+'消費実績記入'!E279*'排出係数'!$D$4+'消費実績記入'!F279*'排出係数'!$D$5+'消費実績記入'!G279*'排出係数'!$D$6+'消費実績記入'!H279*'排出係数'!$D$7+'消費実績記入'!I279*'排出係数'!$D$8</f>
        <v>0</v>
      </c>
      <c r="D24" s="74">
        <f t="shared" si="0"/>
        <v>0</v>
      </c>
      <c r="E24" s="74">
        <f t="shared" si="1"/>
        <v>0</v>
      </c>
    </row>
    <row r="25" spans="1:5" ht="12.75" customHeight="1">
      <c r="A25" s="5" t="s">
        <v>147</v>
      </c>
      <c r="B25" s="1">
        <f>'消費実績記入'!C292*'排出係数'!$B$2+'消費実績記入'!D292*'排出係数'!$B$3+'消費実績記入'!E292*'排出係数'!$B$4+'消費実績記入'!F292*'排出係数'!$B$5+'消費実績記入'!G292*'排出係数'!$B$6+'消費実績記入'!H292*'排出係数'!$B$7+'消費実績記入'!I292*'排出係数'!$B$8</f>
        <v>0</v>
      </c>
      <c r="C25" s="1">
        <f>'消費実績記入'!C292*'排出係数'!$D$2+'消費実績記入'!D292*'排出係数'!$D$3+'消費実績記入'!E292*'排出係数'!$D$4+'消費実績記入'!F292*'排出係数'!$D$5+'消費実績記入'!G292*'排出係数'!$D$6+'消費実績記入'!H292*'排出係数'!$D$7+'消費実績記入'!I292*'排出係数'!$D$8</f>
        <v>0</v>
      </c>
      <c r="D25" s="74">
        <f t="shared" si="0"/>
        <v>0</v>
      </c>
      <c r="E25" s="74">
        <f t="shared" si="1"/>
        <v>0</v>
      </c>
    </row>
    <row r="26" spans="1:5" ht="12.75" customHeight="1">
      <c r="A26" s="5" t="s">
        <v>150</v>
      </c>
      <c r="B26" s="1">
        <f>'消費実績記入'!C305*'排出係数'!$B$2+'消費実績記入'!D305*'排出係数'!$B$3+'消費実績記入'!E305*'排出係数'!$B$4+'消費実績記入'!F305*'排出係数'!$B$5+'消費実績記入'!G305*'排出係数'!$B$6+'消費実績記入'!H305*'排出係数'!$B$7+'消費実績記入'!I305*'排出係数'!$B$8</f>
        <v>0</v>
      </c>
      <c r="C26" s="1">
        <f>'消費実績記入'!C306*'排出係数'!$D$2+'消費実績記入'!D306*'排出係数'!$D$3+'消費実績記入'!E306*'排出係数'!$D$4+'消費実績記入'!F306*'排出係数'!$D$5+'消費実績記入'!G306*'排出係数'!$D$6+'消費実績記入'!H306*'排出係数'!$D$7+'消費実績記入'!I306*'排出係数'!$D$8</f>
        <v>0</v>
      </c>
      <c r="D26" s="74">
        <f>IF(C26=0,0,C26/C25)</f>
        <v>0</v>
      </c>
      <c r="E26" s="74">
        <f>IF(C26=0,0,C26/$C$3)</f>
        <v>0</v>
      </c>
    </row>
  </sheetData>
  <sheetProtection/>
  <printOptions/>
  <pageMargins left="0.787" right="0.787" top="0.984" bottom="0.984" header="0.512" footer="0.512"/>
  <pageSetup orientation="portrait" paperSize="9"/>
  <headerFooter alignWithMargins="0">
    <oddHeader>&amp;Cエネルギー消費実績一覧</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小澤 祥司</dc:creator>
  <cp:keywords/>
  <dc:description/>
  <cp:lastModifiedBy>URAGAMI Kenji</cp:lastModifiedBy>
  <cp:lastPrinted>2008-03-23T07:31:19Z</cp:lastPrinted>
  <dcterms:created xsi:type="dcterms:W3CDTF">2007-11-12T09:17:19Z</dcterms:created>
  <dcterms:modified xsi:type="dcterms:W3CDTF">2008-07-03T02:16:07Z</dcterms:modified>
  <cp:category/>
  <cp:version/>
  <cp:contentType/>
  <cp:contentStatus/>
</cp:coreProperties>
</file>